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wskaźnik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L10" i="1" l="1"/>
  <c r="AK10" i="1"/>
  <c r="AJ10" i="1"/>
  <c r="AI10" i="1"/>
  <c r="AH10" i="1"/>
  <c r="AG10" i="1"/>
  <c r="AF10" i="1"/>
  <c r="AE10" i="1"/>
  <c r="AD10" i="1"/>
  <c r="AC10" i="1"/>
  <c r="AB10" i="1"/>
  <c r="AA10" i="1"/>
  <c r="AL9" i="1"/>
  <c r="AK9" i="1"/>
  <c r="AJ9" i="1"/>
  <c r="AI9" i="1"/>
  <c r="AH9" i="1"/>
  <c r="AG9" i="1"/>
  <c r="AF9" i="1"/>
  <c r="AE9" i="1"/>
  <c r="AD9" i="1"/>
  <c r="AC9" i="1"/>
  <c r="AB9" i="1"/>
  <c r="AA9" i="1"/>
  <c r="AL8" i="1"/>
  <c r="AK8" i="1"/>
  <c r="AJ8" i="1"/>
  <c r="AI8" i="1"/>
  <c r="AH8" i="1"/>
  <c r="AG8" i="1"/>
  <c r="AF8" i="1"/>
  <c r="AE8" i="1"/>
  <c r="AD8" i="1"/>
  <c r="AC8" i="1"/>
  <c r="AB8" i="1"/>
  <c r="AA8" i="1"/>
  <c r="AL7" i="1"/>
  <c r="AK7" i="1"/>
  <c r="AJ7" i="1"/>
  <c r="AI7" i="1"/>
  <c r="AH7" i="1"/>
  <c r="AG7" i="1"/>
  <c r="AF7" i="1"/>
  <c r="AE7" i="1"/>
  <c r="AD7" i="1"/>
  <c r="AC7" i="1"/>
  <c r="AB7" i="1"/>
  <c r="AA7" i="1"/>
  <c r="AL6" i="1"/>
  <c r="AK6" i="1"/>
  <c r="AJ6" i="1"/>
  <c r="AI6" i="1"/>
  <c r="AH6" i="1"/>
  <c r="AG6" i="1"/>
  <c r="AF6" i="1"/>
  <c r="AE6" i="1"/>
  <c r="AD6" i="1"/>
  <c r="AC6" i="1"/>
  <c r="AB6" i="1"/>
  <c r="AA6" i="1"/>
  <c r="AL5" i="1"/>
  <c r="AK5" i="1"/>
  <c r="AJ5" i="1"/>
  <c r="AI5" i="1"/>
  <c r="AH5" i="1"/>
  <c r="AG5" i="1"/>
  <c r="AF5" i="1"/>
  <c r="AE5" i="1"/>
  <c r="AD5" i="1"/>
  <c r="AC5" i="1"/>
  <c r="AB5" i="1"/>
  <c r="AA5" i="1"/>
</calcChain>
</file>

<file path=xl/sharedStrings.xml><?xml version="1.0" encoding="utf-8"?>
<sst xmlns="http://schemas.openxmlformats.org/spreadsheetml/2006/main" count="45" uniqueCount="41">
  <si>
    <t>Wskaźniki finansowe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</si>
  <si>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</si>
  <si>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</si>
  <si>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</si>
  <si>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</si>
  <si>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</si>
  <si>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</si>
  <si>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</si>
  <si>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</si>
  <si>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</si>
  <si>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</si>
  <si>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</si>
  <si>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</si>
  <si>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</si>
  <si>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</si>
  <si>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</si>
  <si>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</si>
  <si>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</si>
  <si>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</si>
  <si>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</si>
  <si>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</si>
  <si>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</si>
  <si>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</si>
  <si>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</si>
  <si>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</si>
  <si>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</si>
  <si>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</si>
  <si>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</si>
  <si>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r>
      <t>Marża EBITDA</t>
    </r>
    <r>
      <rPr>
        <vertAlign val="superscript"/>
        <sz val="9"/>
        <color indexed="8"/>
        <rFont val="Calibri"/>
        <family val="2"/>
        <charset val="238"/>
      </rPr>
      <t xml:space="preserve"> 1)</t>
    </r>
  </si>
  <si>
    <r>
      <t>Marża zysku netto</t>
    </r>
    <r>
      <rPr>
        <vertAlign val="superscript"/>
        <sz val="9"/>
        <color indexed="8"/>
        <rFont val="Calibri"/>
        <family val="2"/>
        <charset val="238"/>
      </rPr>
      <t xml:space="preserve"> 2)</t>
    </r>
  </si>
  <si>
    <t>&lt;0</t>
  </si>
  <si>
    <r>
      <t xml:space="preserve">Wskaźnik rentowności aktywów (ROA) </t>
    </r>
    <r>
      <rPr>
        <vertAlign val="superscript"/>
        <sz val="9"/>
        <color indexed="8"/>
        <rFont val="Calibri"/>
        <family val="2"/>
        <charset val="238"/>
      </rPr>
      <t>3)</t>
    </r>
  </si>
  <si>
    <r>
      <t>Wskaźnik rentowności kapitału własnego (ROE)</t>
    </r>
    <r>
      <rPr>
        <vertAlign val="superscript"/>
        <sz val="9"/>
        <color indexed="8"/>
        <rFont val="Calibri"/>
        <family val="2"/>
        <charset val="238"/>
      </rPr>
      <t xml:space="preserve"> 4)</t>
    </r>
  </si>
  <si>
    <r>
      <t xml:space="preserve">Wskaźnik płynności bieżącej (current ratio) </t>
    </r>
    <r>
      <rPr>
        <vertAlign val="superscript"/>
        <sz val="9"/>
        <color indexed="8"/>
        <rFont val="Calibri"/>
        <family val="2"/>
        <charset val="238"/>
      </rPr>
      <t>5)</t>
    </r>
  </si>
  <si>
    <r>
      <t xml:space="preserve">Wskaźnik ogólnego zadłużenia </t>
    </r>
    <r>
      <rPr>
        <vertAlign val="superscript"/>
        <sz val="9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</si>
  <si>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</si>
  <si>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zysk netto/przychody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</si>
  <si>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3)</t>
    </r>
    <r>
      <rPr>
        <i/>
        <sz val="9"/>
        <color indexed="8"/>
        <rFont val="Calibri"/>
        <family val="2"/>
        <charset val="238"/>
      </rPr>
      <t xml:space="preserve"> zysk netto/aktywa ogółem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</si>
  <si>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zysk netto/(kapitał własny-zysk netto)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</si>
  <si>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aktywa bieżące/zobowiązania bieżące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</si>
  <si>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6) </t>
    </r>
    <r>
      <rPr>
        <i/>
        <sz val="9"/>
        <color indexed="8"/>
        <rFont val="Calibri"/>
        <family val="2"/>
        <charset val="238"/>
      </rPr>
      <t>zobowiązania ogółem/aktywa ogółem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</si>
</sst>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4" borderId="6" xfId="1" applyNumberFormat="1" applyFont="1" applyFill="1" applyBorder="1" applyAlignment="1">
      <alignment horizontal="center" vertical="center"/>
    </xf>
    <xf numFmtId="164" fontId="2" fillId="4" borderId="7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4" borderId="0" xfId="1" applyNumberFormat="1" applyFont="1" applyFill="1" applyBorder="1" applyAlignment="1">
      <alignment horizontal="center" vertical="center"/>
    </xf>
    <xf numFmtId="165" fontId="2" fillId="4" borderId="6" xfId="1" applyNumberFormat="1" applyFont="1" applyFill="1" applyBorder="1" applyAlignment="1">
      <alignment horizontal="center" vertical="center"/>
    </xf>
    <xf numFmtId="165" fontId="2" fillId="4" borderId="7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164" fontId="2" fillId="4" borderId="1" xfId="1" applyNumberFormat="1" applyFont="1" applyFill="1" applyBorder="1" applyAlignment="1">
      <alignment horizontal="center" vertical="center"/>
    </xf>
    <xf numFmtId="164" fontId="2" fillId="4" borderId="11" xfId="1" applyNumberFormat="1" applyFont="1" applyFill="1" applyBorder="1" applyAlignment="1">
      <alignment horizontal="center" vertical="center"/>
    </xf>
    <xf numFmtId="164" fontId="2" fillId="4" borderId="12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49" fontId="6" fillId="0" borderId="0" xfId="0" applyNumberFormat="1" applyFont="1"/>
    <xf numFmtId="0" fontId="6" fillId="0" borderId="0" xfId="0" applyFont="1"/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iktorow/Documents/Dane%20finansowe/Pliki%20na%20now&#261;%20stron&#281;/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4">
          <cell r="M4">
            <v>1745.9</v>
          </cell>
          <cell r="N4">
            <v>2419.6</v>
          </cell>
          <cell r="O4">
            <v>2521.1000000000004</v>
          </cell>
          <cell r="P4">
            <v>7409.9</v>
          </cell>
          <cell r="Q4">
            <v>2329</v>
          </cell>
          <cell r="R4">
            <v>2469.1999999999998</v>
          </cell>
          <cell r="S4">
            <v>2414.8999999999996</v>
          </cell>
          <cell r="T4">
            <v>2609.9</v>
          </cell>
          <cell r="U4">
            <v>9823</v>
          </cell>
          <cell r="V4">
            <v>2364</v>
          </cell>
          <cell r="W4">
            <v>2442.9</v>
          </cell>
          <cell r="X4">
            <v>2387.8000000000002</v>
          </cell>
        </row>
        <row r="25">
          <cell r="M25">
            <v>132.10000000000014</v>
          </cell>
          <cell r="N25">
            <v>48.19999999999991</v>
          </cell>
          <cell r="O25">
            <v>14.000000000000318</v>
          </cell>
          <cell r="P25">
            <v>292.49999999999926</v>
          </cell>
          <cell r="Q25">
            <v>170.80000000000018</v>
          </cell>
          <cell r="R25">
            <v>304.5</v>
          </cell>
          <cell r="S25">
            <v>502.4999999999996</v>
          </cell>
          <cell r="T25">
            <v>185.60000000000036</v>
          </cell>
          <cell r="U25">
            <v>1163.3999999999994</v>
          </cell>
          <cell r="V25">
            <v>178.50000000000006</v>
          </cell>
          <cell r="W25">
            <v>230.90000000000038</v>
          </cell>
          <cell r="X25">
            <v>269.80000000000018</v>
          </cell>
        </row>
        <row r="31">
          <cell r="M31">
            <v>0.40603700097370987</v>
          </cell>
          <cell r="N31">
            <v>0.37613655149611502</v>
          </cell>
          <cell r="O31">
            <v>0.33211693308476464</v>
          </cell>
          <cell r="P31">
            <v>0.36954614772129168</v>
          </cell>
          <cell r="Q31">
            <v>0.38497209102619157</v>
          </cell>
          <cell r="R31">
            <v>0.39567471245747615</v>
          </cell>
          <cell r="S31">
            <v>0.3852747525777464</v>
          </cell>
          <cell r="T31">
            <v>0.33759914172956829</v>
          </cell>
          <cell r="U31">
            <v>0.37515015779293487</v>
          </cell>
          <cell r="V31">
            <v>0.35807952622673433</v>
          </cell>
          <cell r="W31">
            <v>0.38274182324286721</v>
          </cell>
          <cell r="X31">
            <v>0.40078733562274899</v>
          </cell>
        </row>
      </sheetData>
      <sheetData sheetId="1">
        <row r="30">
          <cell r="Z30">
            <v>4435.3</v>
          </cell>
          <cell r="AA30">
            <v>3899.7999999999997</v>
          </cell>
          <cell r="AB30">
            <v>3982.6</v>
          </cell>
          <cell r="AC30">
            <v>3956.9</v>
          </cell>
          <cell r="AD30">
            <v>4274.2</v>
          </cell>
          <cell r="AE30">
            <v>3747.2000000000003</v>
          </cell>
          <cell r="AF30">
            <v>4228.8999999999987</v>
          </cell>
          <cell r="AG30">
            <v>3866.0000000000005</v>
          </cell>
          <cell r="AH30">
            <v>3203.3</v>
          </cell>
          <cell r="AI30">
            <v>3445.5000000000005</v>
          </cell>
        </row>
        <row r="31">
          <cell r="Z31">
            <v>27827.1</v>
          </cell>
          <cell r="AA31">
            <v>27481.199999999997</v>
          </cell>
          <cell r="AB31">
            <v>27338.699999999997</v>
          </cell>
          <cell r="AC31">
            <v>27088.9</v>
          </cell>
          <cell r="AD31">
            <v>27141.8</v>
          </cell>
          <cell r="AE31">
            <v>26143.5</v>
          </cell>
          <cell r="AF31">
            <v>26490.099999999995</v>
          </cell>
          <cell r="AG31">
            <v>28355.499999999996</v>
          </cell>
          <cell r="AH31">
            <v>27581.1</v>
          </cell>
          <cell r="AI31">
            <v>27493.100000000002</v>
          </cell>
        </row>
        <row r="43">
          <cell r="Z43">
            <v>9091.7000000000007</v>
          </cell>
          <cell r="AA43">
            <v>9130.7000000000007</v>
          </cell>
          <cell r="AB43">
            <v>9078.2000000000007</v>
          </cell>
          <cell r="AC43">
            <v>9311.9</v>
          </cell>
          <cell r="AD43">
            <v>9557.8000000000011</v>
          </cell>
          <cell r="AE43">
            <v>10060</v>
          </cell>
          <cell r="AF43">
            <v>10250.1</v>
          </cell>
          <cell r="AG43">
            <v>10405.200000000001</v>
          </cell>
          <cell r="AH43">
            <v>10761.6</v>
          </cell>
          <cell r="AI43">
            <v>11033.5</v>
          </cell>
        </row>
        <row r="63">
          <cell r="Z63">
            <v>3990.3999999999992</v>
          </cell>
          <cell r="AA63">
            <v>4126.7</v>
          </cell>
          <cell r="AB63">
            <v>4167.2289934271712</v>
          </cell>
          <cell r="AC63">
            <v>4149.8</v>
          </cell>
          <cell r="AD63">
            <v>4244.8</v>
          </cell>
          <cell r="AE63">
            <v>7899.8</v>
          </cell>
          <cell r="AF63">
            <v>8466.5000000000018</v>
          </cell>
          <cell r="AG63">
            <v>4162.5999999999995</v>
          </cell>
          <cell r="AH63">
            <v>3503.3999999999996</v>
          </cell>
          <cell r="AI63">
            <v>3454.8111532557077</v>
          </cell>
        </row>
        <row r="64">
          <cell r="Z64">
            <v>18735.399999999998</v>
          </cell>
          <cell r="AA64">
            <v>18350.5</v>
          </cell>
          <cell r="AB64">
            <v>18260.528993427175</v>
          </cell>
          <cell r="AC64">
            <v>17777</v>
          </cell>
          <cell r="AD64">
            <v>17584</v>
          </cell>
          <cell r="AE64">
            <v>16083.5</v>
          </cell>
          <cell r="AF64">
            <v>16240.000000000002</v>
          </cell>
          <cell r="AG64">
            <v>17950.3</v>
          </cell>
          <cell r="AH64">
            <v>16819.5</v>
          </cell>
          <cell r="AI64">
            <v>16459.611153255708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L20"/>
  <sheetViews>
    <sheetView showGridLines="0" tabSelected="1" zoomScaleNormal="100" zoomScaleSheetLayoutView="70" workbookViewId="0">
      <pane xSplit="1" topLeftCell="AE1" activePane="topRight" state="frozen"/>
      <selection pane="topRight" activeCell="AP7" sqref="AP7"/>
    </sheetView>
  </sheetViews>
  <sheetFormatPr defaultRowHeight="12" outlineLevelCol="1"/>
  <cols>
    <col min="1" max="1" width="35.5" style="2" customWidth="1"/>
    <col min="2" max="3" width="5.625" style="2" customWidth="1"/>
    <col min="4" max="4" width="6.625" style="2" customWidth="1"/>
    <col min="5" max="5" width="5.875" style="2" customWidth="1"/>
    <col min="6" max="9" width="6.375" style="2" hidden="1" customWidth="1" outlineLevel="1"/>
    <col min="10" max="10" width="5.625" style="2" customWidth="1" collapsed="1"/>
    <col min="11" max="14" width="6.375" style="2" customWidth="1"/>
    <col min="15" max="15" width="6.25" style="2" customWidth="1"/>
    <col min="16" max="19" width="6.375" style="2" customWidth="1"/>
    <col min="20" max="20" width="9" style="2"/>
    <col min="21" max="24" width="6.375" style="2" customWidth="1"/>
    <col min="25" max="25" width="9" style="2"/>
    <col min="26" max="29" width="6.375" style="2" customWidth="1"/>
    <col min="30" max="30" width="9" style="2"/>
    <col min="31" max="34" width="6.375" style="2" customWidth="1"/>
    <col min="35" max="35" width="9" style="2"/>
    <col min="36" max="36" width="6.375" style="2" customWidth="1"/>
    <col min="37" max="38" width="7.625" style="2" customWidth="1"/>
    <col min="39" max="16384" width="9" style="2"/>
  </cols>
  <sheetData>
    <row r="2" spans="1:38" ht="15.75">
      <c r="A2" s="1" t="s">
        <v>0</v>
      </c>
    </row>
    <row r="3" spans="1:38">
      <c r="B3" s="3"/>
      <c r="C3" s="3"/>
      <c r="D3" s="3"/>
      <c r="E3" s="3"/>
      <c r="J3" s="3"/>
    </row>
    <row r="4" spans="1:38" s="10" customFormat="1" ht="24" customHeight="1">
      <c r="A4" s="4"/>
      <c r="B4" s="5">
        <v>2006</v>
      </c>
      <c r="C4" s="6">
        <v>2007</v>
      </c>
      <c r="D4" s="7">
        <v>2008</v>
      </c>
      <c r="E4" s="7">
        <v>2009</v>
      </c>
      <c r="F4" s="8" t="s">
        <v>1</v>
      </c>
      <c r="G4" s="9" t="s">
        <v>2</v>
      </c>
      <c r="H4" s="9" t="s">
        <v>3</v>
      </c>
      <c r="I4" s="9" t="s">
        <v>4</v>
      </c>
      <c r="J4" s="7">
        <v>2010</v>
      </c>
      <c r="K4" s="8" t="s">
        <v>5</v>
      </c>
      <c r="L4" s="9" t="s">
        <v>6</v>
      </c>
      <c r="M4" s="9" t="s">
        <v>7</v>
      </c>
      <c r="N4" s="9" t="s">
        <v>8</v>
      </c>
      <c r="O4" s="7">
        <v>2011</v>
      </c>
      <c r="P4" s="8" t="s">
        <v>9</v>
      </c>
      <c r="Q4" s="9" t="s">
        <v>10</v>
      </c>
      <c r="R4" s="9" t="s">
        <v>11</v>
      </c>
      <c r="S4" s="9" t="s">
        <v>12</v>
      </c>
      <c r="T4" s="7">
        <v>2012</v>
      </c>
      <c r="U4" s="8" t="s">
        <v>13</v>
      </c>
      <c r="V4" s="9" t="s">
        <v>14</v>
      </c>
      <c r="W4" s="9" t="s">
        <v>15</v>
      </c>
      <c r="X4" s="9" t="s">
        <v>16</v>
      </c>
      <c r="Y4" s="7">
        <v>2013</v>
      </c>
      <c r="Z4" s="8" t="s">
        <v>17</v>
      </c>
      <c r="AA4" s="8" t="s">
        <v>18</v>
      </c>
      <c r="AB4" s="8" t="s">
        <v>19</v>
      </c>
      <c r="AC4" s="8" t="s">
        <v>20</v>
      </c>
      <c r="AD4" s="7">
        <v>2014</v>
      </c>
      <c r="AE4" s="8" t="s">
        <v>21</v>
      </c>
      <c r="AF4" s="8" t="s">
        <v>22</v>
      </c>
      <c r="AG4" s="8" t="s">
        <v>23</v>
      </c>
      <c r="AH4" s="8" t="s">
        <v>24</v>
      </c>
      <c r="AI4" s="7">
        <v>2015</v>
      </c>
      <c r="AJ4" s="8" t="s">
        <v>25</v>
      </c>
      <c r="AK4" s="8" t="s">
        <v>26</v>
      </c>
      <c r="AL4" s="8" t="s">
        <v>27</v>
      </c>
    </row>
    <row r="5" spans="1:38" s="10" customFormat="1" ht="24" customHeight="1">
      <c r="A5" s="11" t="s">
        <v>28</v>
      </c>
      <c r="B5" s="12">
        <v>0.155</v>
      </c>
      <c r="C5" s="13">
        <v>0.21099999999999999</v>
      </c>
      <c r="D5" s="14">
        <v>0.317</v>
      </c>
      <c r="E5" s="13">
        <v>0.251</v>
      </c>
      <c r="F5" s="15">
        <v>0.32900000000000001</v>
      </c>
      <c r="G5" s="16">
        <v>0.29499999999999998</v>
      </c>
      <c r="H5" s="16">
        <v>0.28499999999999998</v>
      </c>
      <c r="I5" s="16">
        <v>0.191</v>
      </c>
      <c r="J5" s="14">
        <v>0.27500000000000002</v>
      </c>
      <c r="K5" s="15">
        <v>0.30870278738464518</v>
      </c>
      <c r="L5" s="16">
        <v>0.34613505621374752</v>
      </c>
      <c r="M5" s="16">
        <v>0.31878501150261895</v>
      </c>
      <c r="N5" s="16">
        <v>0.27406013939927337</v>
      </c>
      <c r="O5" s="14">
        <v>0.31073681541046316</v>
      </c>
      <c r="P5" s="15">
        <v>0.38466527099742531</v>
      </c>
      <c r="Q5" s="17">
        <v>0.3779041668709594</v>
      </c>
      <c r="R5" s="17">
        <v>0.4001250502295432</v>
      </c>
      <c r="S5" s="16">
        <v>0.32927622113037824</v>
      </c>
      <c r="T5" s="14">
        <v>0.37154971807437509</v>
      </c>
      <c r="U5" s="15">
        <v>0.3519157165072388</v>
      </c>
      <c r="V5" s="17">
        <v>0.34957890245592677</v>
      </c>
      <c r="W5" s="17">
        <v>0.3961214215056621</v>
      </c>
      <c r="X5" s="18">
        <v>0.34405245121739447</v>
      </c>
      <c r="Y5" s="14">
        <v>0.35944885852796471</v>
      </c>
      <c r="Z5" s="15">
        <v>0.38927182921261261</v>
      </c>
      <c r="AA5" s="15">
        <f>'[1]Rach. zysków i strat-nowy układ'!M31</f>
        <v>0.40603700097370987</v>
      </c>
      <c r="AB5" s="15">
        <f>'[1]Rach. zysków i strat-nowy układ'!N31</f>
        <v>0.37613655149611502</v>
      </c>
      <c r="AC5" s="15">
        <f>'[1]Rach. zysków i strat-nowy układ'!O31</f>
        <v>0.33211693308476464</v>
      </c>
      <c r="AD5" s="14">
        <f>'[1]Rach. zysków i strat-nowy układ'!P31</f>
        <v>0.36954614772129168</v>
      </c>
      <c r="AE5" s="15">
        <f>'[1]Rach. zysków i strat-nowy układ'!Q31</f>
        <v>0.38497209102619157</v>
      </c>
      <c r="AF5" s="15">
        <f>'[1]Rach. zysków i strat-nowy układ'!R31</f>
        <v>0.39567471245747615</v>
      </c>
      <c r="AG5" s="15">
        <f>'[1]Rach. zysków i strat-nowy układ'!S31</f>
        <v>0.3852747525777464</v>
      </c>
      <c r="AH5" s="15">
        <f>'[1]Rach. zysków i strat-nowy układ'!T31</f>
        <v>0.33759914172956829</v>
      </c>
      <c r="AI5" s="14">
        <f>'[1]Rach. zysków i strat-nowy układ'!U31</f>
        <v>0.37515015779293487</v>
      </c>
      <c r="AJ5" s="15">
        <f>'[1]Rach. zysków i strat-nowy układ'!V31</f>
        <v>0.35807952622673433</v>
      </c>
      <c r="AK5" s="15">
        <f>'[1]Rach. zysków i strat-nowy układ'!W31</f>
        <v>0.38274182324286721</v>
      </c>
      <c r="AL5" s="15">
        <f>'[1]Rach. zysków i strat-nowy układ'!X31</f>
        <v>0.40078733562274899</v>
      </c>
    </row>
    <row r="6" spans="1:38" s="10" customFormat="1" ht="24" customHeight="1">
      <c r="A6" s="19" t="s">
        <v>29</v>
      </c>
      <c r="B6" s="12">
        <v>0.11600000000000001</v>
      </c>
      <c r="C6" s="13">
        <v>0.14399999999999999</v>
      </c>
      <c r="D6" s="14">
        <v>0.246</v>
      </c>
      <c r="E6" s="13">
        <v>0.182</v>
      </c>
      <c r="F6" s="20">
        <v>0.23</v>
      </c>
      <c r="G6" s="16">
        <v>0.182</v>
      </c>
      <c r="H6" s="16">
        <v>0.188</v>
      </c>
      <c r="I6" s="16">
        <v>9.8000000000000004E-2</v>
      </c>
      <c r="J6" s="14">
        <v>0.17399999999999999</v>
      </c>
      <c r="K6" s="20">
        <v>0.18967721753120198</v>
      </c>
      <c r="L6" s="16">
        <v>0.1105688210628496</v>
      </c>
      <c r="M6" s="16" t="s">
        <v>30</v>
      </c>
      <c r="N6" s="16">
        <v>0.10608165132384817</v>
      </c>
      <c r="O6" s="14">
        <v>6.7707133573549461E-2</v>
      </c>
      <c r="P6" s="20">
        <v>0.30649285055729641</v>
      </c>
      <c r="Q6" s="16">
        <v>0.13939020375571728</v>
      </c>
      <c r="R6" s="16">
        <v>0.266952761732768</v>
      </c>
      <c r="S6" s="16">
        <v>0.1620322508446396</v>
      </c>
      <c r="T6" s="14">
        <v>0.21535338337745638</v>
      </c>
      <c r="U6" s="20">
        <v>0.13643419081993929</v>
      </c>
      <c r="V6" s="16">
        <v>0.10971771925199814</v>
      </c>
      <c r="W6" s="16">
        <v>0.26051734065642024</v>
      </c>
      <c r="X6" s="21">
        <v>0.21631129917457795</v>
      </c>
      <c r="Y6" s="14">
        <v>0.18051820848101818</v>
      </c>
      <c r="Z6" s="20">
        <v>0.13582744164810381</v>
      </c>
      <c r="AA6" s="20">
        <f>'[1]Rach. zysków i strat-nowy układ'!M25/'[1]Rach. zysków i strat-nowy układ'!M4</f>
        <v>7.566298184317552E-2</v>
      </c>
      <c r="AB6" s="20">
        <f>'[1]Rach. zysków i strat-nowy układ'!N25/'[1]Rach. zysków i strat-nowy układ'!N4</f>
        <v>1.9920648040998475E-2</v>
      </c>
      <c r="AC6" s="20">
        <f>'[1]Rach. zysków i strat-nowy układ'!O25/'[1]Rach. zysków i strat-nowy układ'!O4</f>
        <v>5.5531315695530985E-3</v>
      </c>
      <c r="AD6" s="14">
        <f>'[1]Rach. zysków i strat-nowy układ'!P25/'[1]Rach. zysków i strat-nowy układ'!P4</f>
        <v>3.94742169260043E-2</v>
      </c>
      <c r="AE6" s="20">
        <f>'[1]Rach. zysków i strat-nowy układ'!Q25/'[1]Rach. zysków i strat-nowy układ'!Q4</f>
        <v>7.333619579218556E-2</v>
      </c>
      <c r="AF6" s="20">
        <f>'[1]Rach. zysków i strat-nowy układ'!R25/'[1]Rach. zysków i strat-nowy układ'!R4</f>
        <v>0.12331929369836385</v>
      </c>
      <c r="AG6" s="20">
        <f>'[1]Rach. zysków i strat-nowy układ'!S25/'[1]Rach. zysków i strat-nowy układ'!S4</f>
        <v>0.20808315044101192</v>
      </c>
      <c r="AH6" s="20">
        <f>'[1]Rach. zysków i strat-nowy układ'!T25/'[1]Rach. zysków i strat-nowy układ'!T4</f>
        <v>7.111383577914876E-2</v>
      </c>
      <c r="AI6" s="14">
        <f>'[1]Rach. zysków i strat-nowy układ'!U25/'[1]Rach. zysków i strat-nowy układ'!U4</f>
        <v>0.11843632291560617</v>
      </c>
      <c r="AJ6" s="20">
        <f>'[1]Rach. zysków i strat-nowy układ'!V25/'[1]Rach. zysków i strat-nowy układ'!V4</f>
        <v>7.5507614213197988E-2</v>
      </c>
      <c r="AK6" s="20">
        <f>'[1]Rach. zysków i strat-nowy układ'!W25/'[1]Rach. zysków i strat-nowy układ'!W4</f>
        <v>9.4518809611527435E-2</v>
      </c>
      <c r="AL6" s="20">
        <f>'[1]Rach. zysków i strat-nowy układ'!X25/'[1]Rach. zysków i strat-nowy układ'!X4</f>
        <v>0.11299103777535814</v>
      </c>
    </row>
    <row r="7" spans="1:38" s="23" customFormat="1" ht="24" customHeight="1">
      <c r="A7" s="22" t="s">
        <v>31</v>
      </c>
      <c r="B7" s="12">
        <v>0.158</v>
      </c>
      <c r="C7" s="13">
        <v>0.191</v>
      </c>
      <c r="D7" s="14">
        <v>0.35599999999999998</v>
      </c>
      <c r="E7" s="13">
        <v>0.29699999999999999</v>
      </c>
      <c r="F7" s="20">
        <v>0.10100000000000001</v>
      </c>
      <c r="G7" s="16">
        <v>7.0999999999999994E-2</v>
      </c>
      <c r="H7" s="16">
        <v>6.9000000000000006E-2</v>
      </c>
      <c r="I7" s="16">
        <v>3.5999999999999997E-2</v>
      </c>
      <c r="J7" s="14">
        <v>0.255</v>
      </c>
      <c r="K7" s="20">
        <v>6.2271468324674333E-2</v>
      </c>
      <c r="L7" s="16">
        <v>1.3239521157757844E-2</v>
      </c>
      <c r="M7" s="16" t="s">
        <v>30</v>
      </c>
      <c r="N7" s="16">
        <v>1.4264993041101997E-2</v>
      </c>
      <c r="O7" s="14">
        <v>2.9950184610851395E-2</v>
      </c>
      <c r="P7" s="20">
        <v>3.7273881405565285E-2</v>
      </c>
      <c r="Q7" s="16">
        <v>1.7775372865166162E-2</v>
      </c>
      <c r="R7" s="16">
        <v>3.1199624869035991E-2</v>
      </c>
      <c r="S7" s="16">
        <v>2.1869529763033944E-2</v>
      </c>
      <c r="T7" s="14">
        <v>0.10758152928832863</v>
      </c>
      <c r="U7" s="20">
        <v>1.6894118349245417E-2</v>
      </c>
      <c r="V7" s="16">
        <v>1.4437552333780404E-2</v>
      </c>
      <c r="W7" s="16">
        <v>3.1520471398527435E-2</v>
      </c>
      <c r="X7" s="21">
        <v>3.0503344649529706E-2</v>
      </c>
      <c r="Y7" s="14">
        <v>9.2569363820704936E-2</v>
      </c>
      <c r="Z7" s="20">
        <v>1.6778114005449145E-2</v>
      </c>
      <c r="AA7" s="20">
        <f>'[1]Rach. zysków i strat-nowy układ'!M25/[1]Bilans!Z31</f>
        <v>4.7471709233085782E-3</v>
      </c>
      <c r="AB7" s="20">
        <f>'[1]Rach. zysków i strat-nowy układ'!N25/[1]Bilans!AA31</f>
        <v>1.7539263205391291E-3</v>
      </c>
      <c r="AC7" s="20">
        <f>'[1]Rach. zysków i strat-nowy układ'!O25/[1]Bilans!AB31</f>
        <v>5.1209457655266417E-4</v>
      </c>
      <c r="AD7" s="14">
        <f>'[1]Rach. zysków i strat-nowy układ'!P25/[1]Bilans!AB31</f>
        <v>1.0699118831546462E-2</v>
      </c>
      <c r="AE7" s="20">
        <f>'[1]Rach. zysków i strat-nowy układ'!Q25/[1]Bilans!AC31</f>
        <v>6.3051655844275764E-3</v>
      </c>
      <c r="AF7" s="20">
        <f>'[1]Rach. zysków i strat-nowy układ'!R25/[1]Bilans!AD31</f>
        <v>1.1218857997627276E-2</v>
      </c>
      <c r="AG7" s="20">
        <f>'[1]Rach. zysków i strat-nowy układ'!S25/[1]Bilans!AE31</f>
        <v>1.9220838831831989E-2</v>
      </c>
      <c r="AH7" s="20">
        <f>'[1]Rach. zysków i strat-nowy układ'!T25/[1]Bilans!AF31</f>
        <v>7.0063910668514045E-3</v>
      </c>
      <c r="AI7" s="14">
        <f>'[1]Rach. zysków i strat-nowy układ'!U25/[1]Bilans!AF31</f>
        <v>4.3918294004175129E-2</v>
      </c>
      <c r="AJ7" s="20">
        <f>'[1]Rach. zysków i strat-nowy układ'!V25/[1]Bilans!AG31</f>
        <v>6.2950750295357192E-3</v>
      </c>
      <c r="AK7" s="20">
        <f>'[1]Rach. zysków i strat-nowy układ'!W25/[1]Bilans!AH31</f>
        <v>8.3716748062985305E-3</v>
      </c>
      <c r="AL7" s="20">
        <f>'[1]Rach. zysków i strat-nowy układ'!X25/[1]Bilans!AI31</f>
        <v>9.8133713549945316E-3</v>
      </c>
    </row>
    <row r="8" spans="1:38" s="23" customFormat="1" ht="24" customHeight="1">
      <c r="A8" s="22" t="s">
        <v>32</v>
      </c>
      <c r="B8" s="12" t="s">
        <v>30</v>
      </c>
      <c r="C8" s="13" t="s">
        <v>30</v>
      </c>
      <c r="D8" s="14">
        <v>11.443</v>
      </c>
      <c r="E8" s="13">
        <v>2.5009999999999999</v>
      </c>
      <c r="F8" s="20">
        <v>0.26700000000000002</v>
      </c>
      <c r="G8" s="16">
        <v>0.26200000000000001</v>
      </c>
      <c r="H8" s="16">
        <v>0.21199999999999999</v>
      </c>
      <c r="I8" s="16">
        <v>9.5000000000000001E-2</v>
      </c>
      <c r="J8" s="14">
        <v>1.5249999999999999</v>
      </c>
      <c r="K8" s="20">
        <v>0.17852586122288744</v>
      </c>
      <c r="L8" s="16">
        <v>3.8577428856174406E-2</v>
      </c>
      <c r="M8" s="16" t="s">
        <v>30</v>
      </c>
      <c r="N8" s="16">
        <v>4.1927279961049509E-2</v>
      </c>
      <c r="O8" s="14">
        <v>9.2283159921951921E-2</v>
      </c>
      <c r="P8" s="20">
        <v>0.10877317095676947</v>
      </c>
      <c r="Q8" s="16">
        <v>4.7546166174335783E-2</v>
      </c>
      <c r="R8" s="16">
        <v>7.8824364260900753E-2</v>
      </c>
      <c r="S8" s="16">
        <v>5.1825928219061103E-2</v>
      </c>
      <c r="T8" s="14">
        <v>0.31992749070239374</v>
      </c>
      <c r="U8" s="20">
        <v>3.854988705193179E-2</v>
      </c>
      <c r="V8" s="16">
        <v>3.1460520932769673E-2</v>
      </c>
      <c r="W8" s="16">
        <v>6.6607225701146078E-2</v>
      </c>
      <c r="X8" s="21">
        <v>6.122340013627673E-2</v>
      </c>
      <c r="Y8" s="14">
        <v>0.21223515288993153</v>
      </c>
      <c r="Z8" s="20">
        <v>3.2613364596168266E-2</v>
      </c>
      <c r="AA8" s="20">
        <f>'[1]Rach. zysków i strat-nowy układ'!M25/([1]Bilans!Z43-'[1]Rach. zysków i strat-nowy układ'!M25)</f>
        <v>1.474396178400823E-2</v>
      </c>
      <c r="AB8" s="20">
        <f>'[1]Rach. zysków i strat-nowy układ'!N25/([1]Bilans!AA43-'[1]Rach. zysków i strat-nowy układ'!N25)</f>
        <v>5.3069088907239095E-3</v>
      </c>
      <c r="AC8" s="20">
        <f>'[1]Rach. zysków i strat-nowy układ'!O25/([1]Bilans!AB43-'[1]Rach. zysków i strat-nowy układ'!O25)</f>
        <v>1.5445378522098274E-3</v>
      </c>
      <c r="AD8" s="14">
        <f>'[1]Rach. zysków i strat-nowy układ'!P25/([1]Bilans!AB43-'[1]Rach. zysków i strat-nowy układ'!P25)</f>
        <v>3.3292737061360989E-2</v>
      </c>
      <c r="AE8" s="20">
        <f>'[1]Rach. zysków i strat-nowy układ'!Q25/([1]Bilans!AC43-'[1]Rach. zysków i strat-nowy układ'!Q25)</f>
        <v>1.8684840992878343E-2</v>
      </c>
      <c r="AF8" s="20">
        <f>'[1]Rach. zysków i strat-nowy układ'!R25/([1]Bilans!AD43-'[1]Rach. zysków i strat-nowy układ'!R25)</f>
        <v>3.2907179060443298E-2</v>
      </c>
      <c r="AG8" s="20">
        <f>'[1]Rach. zysków i strat-nowy układ'!S25/([1]Bilans!AE43-'[1]Rach. zysków i strat-nowy układ'!S25)</f>
        <v>5.2576510593774481E-2</v>
      </c>
      <c r="AH8" s="20">
        <f>'[1]Rach. zysków i strat-nowy układ'!T25/([1]Bilans!AF43-'[1]Rach. zysków i strat-nowy układ'!T25)</f>
        <v>1.8441055193998745E-2</v>
      </c>
      <c r="AI8" s="14">
        <f>'[1]Rach. zysków i strat-nowy układ'!U25/([1]Bilans!AF43-'[1]Rach. zysków i strat-nowy układ'!U25)</f>
        <v>0.12803327940836601</v>
      </c>
      <c r="AJ8" s="20">
        <f>'[1]Rach. zysków i strat-nowy układ'!V25/([1]Bilans!AG43-'[1]Rach. zysków i strat-nowy układ'!V25)</f>
        <v>1.7454310774736723E-2</v>
      </c>
      <c r="AK8" s="20">
        <f>'[1]Rach. zysków i strat-nowy układ'!W25/([1]Bilans!AH43-'[1]Rach. zysków i strat-nowy układ'!W25)</f>
        <v>2.1926367667866369E-2</v>
      </c>
      <c r="AL8" s="20">
        <f>'[1]Rach. zysków i strat-nowy układ'!X25/([1]Bilans!AI43-'[1]Rach. zysków i strat-nowy układ'!X25)</f>
        <v>2.5065730185716822E-2</v>
      </c>
    </row>
    <row r="9" spans="1:38" s="30" customFormat="1" ht="24" customHeight="1">
      <c r="A9" s="22" t="s">
        <v>33</v>
      </c>
      <c r="B9" s="24">
        <v>0.6</v>
      </c>
      <c r="C9" s="25">
        <v>1.1000000000000001</v>
      </c>
      <c r="D9" s="26">
        <v>1.4</v>
      </c>
      <c r="E9" s="25">
        <v>1</v>
      </c>
      <c r="F9" s="27">
        <v>1.2</v>
      </c>
      <c r="G9" s="28">
        <v>0.9</v>
      </c>
      <c r="H9" s="28">
        <v>1</v>
      </c>
      <c r="I9" s="28">
        <v>0.9</v>
      </c>
      <c r="J9" s="26">
        <v>0.9</v>
      </c>
      <c r="K9" s="27">
        <v>0.99222253558666473</v>
      </c>
      <c r="L9" s="28">
        <v>1.1972812574503593</v>
      </c>
      <c r="M9" s="28">
        <v>1.1937547068795404</v>
      </c>
      <c r="N9" s="28">
        <v>1.1052998425278158</v>
      </c>
      <c r="O9" s="26">
        <v>1.1052998425278158</v>
      </c>
      <c r="P9" s="27">
        <v>1.2520302028925108</v>
      </c>
      <c r="Q9" s="28">
        <v>1.13470796163891</v>
      </c>
      <c r="R9" s="28">
        <v>1.0480052530350539</v>
      </c>
      <c r="S9" s="28">
        <v>1.0172641031890362</v>
      </c>
      <c r="T9" s="26">
        <v>1.0172641031890362</v>
      </c>
      <c r="U9" s="27">
        <v>1.1953668834873901</v>
      </c>
      <c r="V9" s="28">
        <v>1.1434662606816619</v>
      </c>
      <c r="W9" s="28">
        <v>1.2291320432164132</v>
      </c>
      <c r="X9" s="29">
        <v>1.2518939180227138</v>
      </c>
      <c r="Y9" s="26">
        <v>1.2518939180227138</v>
      </c>
      <c r="Z9" s="27">
        <v>1.3919076872487033</v>
      </c>
      <c r="AA9" s="27">
        <f>[1]Bilans!Z30/[1]Bilans!Z63</f>
        <v>1.1114925821972736</v>
      </c>
      <c r="AB9" s="27">
        <f>[1]Bilans!AA30/[1]Bilans!AA63</f>
        <v>0.94501659921971548</v>
      </c>
      <c r="AC9" s="27">
        <f>[1]Bilans!AB30/[1]Bilans!AB63</f>
        <v>0.95569502090756708</v>
      </c>
      <c r="AD9" s="26">
        <f>[1]Bilans!AB30/[1]Bilans!AB63</f>
        <v>0.95569502090756708</v>
      </c>
      <c r="AE9" s="27">
        <f>[1]Bilans!AC30/[1]Bilans!AC63</f>
        <v>0.95351583208829338</v>
      </c>
      <c r="AF9" s="27">
        <f>[1]Bilans!AD30/[1]Bilans!AD63</f>
        <v>1.0069261213720315</v>
      </c>
      <c r="AG9" s="27">
        <f>[1]Bilans!AE30/[1]Bilans!AE63</f>
        <v>0.47434112256006483</v>
      </c>
      <c r="AH9" s="27">
        <f>[1]Bilans!AF30/[1]Bilans!AF63</f>
        <v>0.49948621035847135</v>
      </c>
      <c r="AI9" s="26">
        <f>[1]Bilans!AF30/[1]Bilans!AF63</f>
        <v>0.49948621035847135</v>
      </c>
      <c r="AJ9" s="27">
        <f>[1]Bilans!AG30/[1]Bilans!AG63</f>
        <v>0.92874645654158483</v>
      </c>
      <c r="AK9" s="27">
        <f>[1]Bilans!AH30/[1]Bilans!AH63</f>
        <v>0.9143403550836332</v>
      </c>
      <c r="AL9" s="27">
        <f>[1]Bilans!AI30/[1]Bilans!AI63</f>
        <v>0.99730487345250907</v>
      </c>
    </row>
    <row r="10" spans="1:38" s="30" customFormat="1" ht="24" customHeight="1">
      <c r="A10" s="31" t="s">
        <v>34</v>
      </c>
      <c r="B10" s="32">
        <v>1.177</v>
      </c>
      <c r="C10" s="33">
        <v>0.89700000000000002</v>
      </c>
      <c r="D10" s="34">
        <v>0.61299999999999999</v>
      </c>
      <c r="E10" s="33">
        <v>0.58399999999999996</v>
      </c>
      <c r="F10" s="35">
        <v>0.52300000000000002</v>
      </c>
      <c r="G10" s="36">
        <v>0.65900000000000003</v>
      </c>
      <c r="H10" s="36">
        <v>0.60299999999999998</v>
      </c>
      <c r="I10" s="36">
        <v>0.57799999999999996</v>
      </c>
      <c r="J10" s="34">
        <v>0.57799999999999996</v>
      </c>
      <c r="K10" s="35">
        <v>0.58891930091111089</v>
      </c>
      <c r="L10" s="36">
        <v>0.64356702219385198</v>
      </c>
      <c r="M10" s="36">
        <v>0.66091379189163646</v>
      </c>
      <c r="N10" s="36">
        <v>0.64550322816584982</v>
      </c>
      <c r="O10" s="34">
        <v>0.64550322816584982</v>
      </c>
      <c r="P10" s="35">
        <v>0.6200507963830475</v>
      </c>
      <c r="Q10" s="36">
        <v>0.60836960799428208</v>
      </c>
      <c r="R10" s="36">
        <v>0.57298843092335383</v>
      </c>
      <c r="S10" s="36">
        <v>0.55614999608907556</v>
      </c>
      <c r="T10" s="34">
        <v>0.55614999608907556</v>
      </c>
      <c r="U10" s="35">
        <v>0.54486547055728474</v>
      </c>
      <c r="V10" s="36">
        <v>0.52665229914601286</v>
      </c>
      <c r="W10" s="36">
        <v>0.49525051978561557</v>
      </c>
      <c r="X10" s="37">
        <v>0.47126649202023174</v>
      </c>
      <c r="Y10" s="34">
        <v>0.47126649202023174</v>
      </c>
      <c r="Z10" s="35">
        <v>0.46876671667355413</v>
      </c>
      <c r="AA10" s="35">
        <f>[1]Bilans!Z64/[1]Bilans!Z31</f>
        <v>0.67327892593910244</v>
      </c>
      <c r="AB10" s="35">
        <f>[1]Bilans!AA64/[1]Bilans!AA31</f>
        <v>0.66774740549903211</v>
      </c>
      <c r="AC10" s="35">
        <f>[1]Bilans!AB64/[1]Bilans!AB31</f>
        <v>0.66793699017975172</v>
      </c>
      <c r="AD10" s="34">
        <f>[1]Bilans!AB64/[1]Bilans!AB31</f>
        <v>0.66793699017975172</v>
      </c>
      <c r="AE10" s="35">
        <f>[1]Bilans!AC64/[1]Bilans!AC31</f>
        <v>0.65624665453377584</v>
      </c>
      <c r="AF10" s="35">
        <f>[1]Bilans!AD64/[1]Bilans!AD31</f>
        <v>0.64785681126528083</v>
      </c>
      <c r="AG10" s="35">
        <f>[1]Bilans!AE64/[1]Bilans!AE31</f>
        <v>0.61520071910800012</v>
      </c>
      <c r="AH10" s="35">
        <f>[1]Bilans!AF64/[1]Bilans!AF31</f>
        <v>0.61305921834949684</v>
      </c>
      <c r="AI10" s="34">
        <f>[1]Bilans!AF64/[1]Bilans!AF31</f>
        <v>0.61305921834949684</v>
      </c>
      <c r="AJ10" s="35">
        <f>[1]Bilans!AG64/[1]Bilans!AG31</f>
        <v>0.63304473558921559</v>
      </c>
      <c r="AK10" s="35">
        <f>[1]Bilans!AH64/[1]Bilans!AH31</f>
        <v>0.60981976788452963</v>
      </c>
      <c r="AL10" s="35">
        <f>[1]Bilans!AI64/[1]Bilans!AI31</f>
        <v>0.59868152930210516</v>
      </c>
    </row>
    <row r="14" spans="1:38" s="39" customFormat="1" ht="14.25">
      <c r="A14" s="38" t="s">
        <v>35</v>
      </c>
    </row>
    <row r="15" spans="1:38" s="39" customFormat="1" ht="14.25">
      <c r="A15" s="38" t="s">
        <v>36</v>
      </c>
    </row>
    <row r="16" spans="1:38" s="39" customFormat="1" ht="14.25">
      <c r="A16" s="38" t="s">
        <v>37</v>
      </c>
    </row>
    <row r="17" spans="1:1" s="39" customFormat="1" ht="14.25">
      <c r="A17" s="38" t="s">
        <v>38</v>
      </c>
    </row>
    <row r="18" spans="1:1" s="39" customFormat="1" ht="14.25">
      <c r="A18" s="38" t="s">
        <v>39</v>
      </c>
    </row>
    <row r="19" spans="1:1" s="39" customFormat="1" ht="14.25">
      <c r="A19" s="38" t="s">
        <v>40</v>
      </c>
    </row>
    <row r="20" spans="1:1" s="39" customFormat="1">
      <c r="A20" s="38"/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2016-11-08T13:03:34Z</dcterms:created>
  <dcterms:modified xsi:type="dcterms:W3CDTF">2016-11-08T13:03:52Z</dcterms:modified>
</cp:coreProperties>
</file>