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40" windowWidth="15300" windowHeight="5080"/>
  </bookViews>
  <sheets>
    <sheet name="Rach. zysków i strat-nowy układ" sheetId="1" r:id="rId1"/>
  </sheets>
  <definedNames>
    <definedName name="_xlnm.Print_Area" localSheetId="0">'Rach. zysków i strat-nowy układ'!$A$3:$S$39</definedName>
  </definedNames>
  <calcPr calcId="145621"/>
</workbook>
</file>

<file path=xl/calcChain.xml><?xml version="1.0" encoding="utf-8"?>
<calcChain xmlns="http://schemas.openxmlformats.org/spreadsheetml/2006/main">
  <c r="AP28" i="1" l="1"/>
  <c r="AJ28" i="1"/>
  <c r="AE28" i="1"/>
  <c r="Z28" i="1"/>
  <c r="AP27" i="1"/>
  <c r="AJ27" i="1"/>
  <c r="AE27" i="1"/>
  <c r="Z27" i="1"/>
  <c r="AP25" i="1"/>
  <c r="AJ25" i="1"/>
  <c r="AE25" i="1"/>
  <c r="Z25" i="1"/>
  <c r="P25" i="1"/>
  <c r="K25" i="1"/>
  <c r="F25" i="1"/>
  <c r="AP23" i="1"/>
  <c r="AJ23" i="1"/>
  <c r="AE23" i="1"/>
  <c r="Z22" i="1"/>
  <c r="P22" i="1"/>
  <c r="K22" i="1"/>
  <c r="F22" i="1"/>
  <c r="AP21" i="1"/>
  <c r="AJ21" i="1"/>
  <c r="Z21" i="1"/>
  <c r="P21" i="1"/>
  <c r="K21" i="1"/>
  <c r="F21" i="1"/>
  <c r="AP20" i="1"/>
  <c r="AJ20" i="1"/>
  <c r="Z20" i="1"/>
  <c r="P20" i="1"/>
  <c r="K20" i="1"/>
  <c r="F20" i="1"/>
  <c r="AP18" i="1"/>
  <c r="AJ18" i="1"/>
  <c r="Z18" i="1"/>
  <c r="P18" i="1"/>
  <c r="K18" i="1"/>
  <c r="F18" i="1"/>
  <c r="AP17" i="1"/>
  <c r="AJ17" i="1"/>
  <c r="Z17" i="1"/>
  <c r="P17" i="1"/>
  <c r="K17" i="1"/>
  <c r="F17" i="1"/>
  <c r="AP16" i="1"/>
  <c r="AJ16" i="1"/>
  <c r="Z16" i="1"/>
  <c r="P16" i="1"/>
  <c r="K16" i="1"/>
  <c r="F16" i="1"/>
  <c r="AP15" i="1"/>
  <c r="AJ15" i="1"/>
  <c r="Z15" i="1"/>
  <c r="P15" i="1"/>
  <c r="K15" i="1"/>
  <c r="F15" i="1"/>
  <c r="AP14" i="1"/>
  <c r="AJ14" i="1"/>
  <c r="Z14" i="1"/>
  <c r="P14" i="1"/>
  <c r="K14" i="1"/>
  <c r="F14" i="1"/>
  <c r="AP13" i="1"/>
  <c r="AJ13" i="1"/>
  <c r="Z13" i="1"/>
  <c r="P13" i="1"/>
  <c r="K13" i="1"/>
  <c r="F13" i="1"/>
  <c r="AP12" i="1"/>
  <c r="AJ12" i="1"/>
  <c r="Z12" i="1"/>
  <c r="P12" i="1"/>
  <c r="K12" i="1"/>
  <c r="F12" i="1"/>
  <c r="AP11" i="1"/>
  <c r="AJ11" i="1"/>
  <c r="AJ9" i="1" s="1"/>
  <c r="Z11" i="1"/>
  <c r="P11" i="1"/>
  <c r="K11" i="1"/>
  <c r="F11" i="1"/>
  <c r="F9" i="1" s="1"/>
  <c r="AP10" i="1"/>
  <c r="AJ10" i="1"/>
  <c r="Z10" i="1"/>
  <c r="P10" i="1"/>
  <c r="P9" i="1" s="1"/>
  <c r="K10" i="1"/>
  <c r="F10" i="1"/>
  <c r="AO9" i="1"/>
  <c r="AN9" i="1"/>
  <c r="AM9" i="1"/>
  <c r="AL9" i="1"/>
  <c r="AI9" i="1"/>
  <c r="AH9" i="1"/>
  <c r="AG9" i="1"/>
  <c r="AF9" i="1"/>
  <c r="AE9" i="1"/>
  <c r="AD9" i="1"/>
  <c r="AC9" i="1"/>
  <c r="AB9" i="1"/>
  <c r="AA9" i="1"/>
  <c r="Y9" i="1"/>
  <c r="X9" i="1"/>
  <c r="W9" i="1"/>
  <c r="V9" i="1"/>
  <c r="U9" i="1"/>
  <c r="U19" i="1" s="1"/>
  <c r="T9" i="1"/>
  <c r="S9" i="1"/>
  <c r="R9" i="1"/>
  <c r="Q9" i="1"/>
  <c r="O9" i="1"/>
  <c r="N9" i="1"/>
  <c r="M9" i="1"/>
  <c r="L9" i="1"/>
  <c r="J9" i="1"/>
  <c r="I9" i="1"/>
  <c r="H9" i="1"/>
  <c r="G9" i="1"/>
  <c r="E9" i="1"/>
  <c r="E19" i="1" s="1"/>
  <c r="D9" i="1"/>
  <c r="C9" i="1"/>
  <c r="B9" i="1"/>
  <c r="AP8" i="1"/>
  <c r="AJ8" i="1"/>
  <c r="AE8" i="1"/>
  <c r="Z8" i="1"/>
  <c r="P8" i="1"/>
  <c r="K8" i="1"/>
  <c r="F8" i="1"/>
  <c r="AP7" i="1"/>
  <c r="AJ7" i="1"/>
  <c r="AE7" i="1"/>
  <c r="Z7" i="1"/>
  <c r="P7" i="1"/>
  <c r="K7" i="1"/>
  <c r="F7" i="1"/>
  <c r="AP6" i="1"/>
  <c r="AJ6" i="1"/>
  <c r="AE6" i="1"/>
  <c r="Z6" i="1"/>
  <c r="P6" i="1"/>
  <c r="K6" i="1"/>
  <c r="F6" i="1"/>
  <c r="AP5" i="1"/>
  <c r="AJ5" i="1"/>
  <c r="AE5" i="1"/>
  <c r="Z5" i="1"/>
  <c r="P5" i="1"/>
  <c r="K5" i="1"/>
  <c r="F5" i="1"/>
  <c r="AO4" i="1"/>
  <c r="AO19" i="1" s="1"/>
  <c r="AN4" i="1"/>
  <c r="AM4" i="1"/>
  <c r="AL4" i="1"/>
  <c r="AL19" i="1" s="1"/>
  <c r="AI4" i="1"/>
  <c r="AH4" i="1"/>
  <c r="AG4" i="1"/>
  <c r="AF4" i="1"/>
  <c r="AF19" i="1" s="1"/>
  <c r="AE4" i="1"/>
  <c r="AD4" i="1"/>
  <c r="AC4" i="1"/>
  <c r="AB4" i="1"/>
  <c r="AB19" i="1" s="1"/>
  <c r="AA4" i="1"/>
  <c r="Y4" i="1"/>
  <c r="X4" i="1"/>
  <c r="W4" i="1"/>
  <c r="W19" i="1" s="1"/>
  <c r="V4" i="1"/>
  <c r="V19" i="1" s="1"/>
  <c r="V30" i="1" s="1"/>
  <c r="V31" i="1" s="1"/>
  <c r="U4" i="1"/>
  <c r="T4" i="1"/>
  <c r="S4" i="1"/>
  <c r="S19" i="1" s="1"/>
  <c r="R4" i="1"/>
  <c r="R19" i="1" s="1"/>
  <c r="R30" i="1" s="1"/>
  <c r="R31" i="1" s="1"/>
  <c r="Q4" i="1"/>
  <c r="O4" i="1"/>
  <c r="N4" i="1"/>
  <c r="M4" i="1"/>
  <c r="M19" i="1" s="1"/>
  <c r="L4" i="1"/>
  <c r="J4" i="1"/>
  <c r="I4" i="1"/>
  <c r="I19" i="1" s="1"/>
  <c r="H4" i="1"/>
  <c r="H19" i="1" s="1"/>
  <c r="G4" i="1"/>
  <c r="E4" i="1"/>
  <c r="D4" i="1"/>
  <c r="D19" i="1" s="1"/>
  <c r="C4" i="1"/>
  <c r="C19" i="1" s="1"/>
  <c r="B4" i="1"/>
  <c r="K4" i="1" l="1"/>
  <c r="J19" i="1"/>
  <c r="J30" i="1" s="1"/>
  <c r="J31" i="1" s="1"/>
  <c r="T19" i="1"/>
  <c r="X19" i="1"/>
  <c r="X24" i="1" s="1"/>
  <c r="X26" i="1" s="1"/>
  <c r="X29" i="1" s="1"/>
  <c r="AC19" i="1"/>
  <c r="AG19" i="1"/>
  <c r="G19" i="1"/>
  <c r="L19" i="1"/>
  <c r="L24" i="1" s="1"/>
  <c r="L26" i="1" s="1"/>
  <c r="Q19" i="1"/>
  <c r="Y19" i="1"/>
  <c r="AD19" i="1"/>
  <c r="AH19" i="1"/>
  <c r="AH30" i="1" s="1"/>
  <c r="AH31" i="1" s="1"/>
  <c r="N19" i="1"/>
  <c r="N30" i="1" s="1"/>
  <c r="N31" i="1" s="1"/>
  <c r="B19" i="1"/>
  <c r="B30" i="1" s="1"/>
  <c r="B31" i="1" s="1"/>
  <c r="O19" i="1"/>
  <c r="O24" i="1" s="1"/>
  <c r="O26" i="1" s="1"/>
  <c r="AM19" i="1"/>
  <c r="AM30" i="1" s="1"/>
  <c r="AM31" i="1" s="1"/>
  <c r="AJ4" i="1"/>
  <c r="AJ19" i="1" s="1"/>
  <c r="P4" i="1"/>
  <c r="P19" i="1" s="1"/>
  <c r="AP4" i="1"/>
  <c r="Z4" i="1"/>
  <c r="F4" i="1"/>
  <c r="F19" i="1" s="1"/>
  <c r="F30" i="1" s="1"/>
  <c r="F31" i="1" s="1"/>
  <c r="K9" i="1"/>
  <c r="K19" i="1" s="1"/>
  <c r="AP9" i="1"/>
  <c r="Z9" i="1"/>
  <c r="S24" i="1"/>
  <c r="S26" i="1" s="1"/>
  <c r="S30" i="1"/>
  <c r="S31" i="1" s="1"/>
  <c r="AF24" i="1"/>
  <c r="AF26" i="1" s="1"/>
  <c r="AF29" i="1" s="1"/>
  <c r="AF30" i="1"/>
  <c r="AF31" i="1" s="1"/>
  <c r="G24" i="1"/>
  <c r="G26" i="1" s="1"/>
  <c r="G30" i="1"/>
  <c r="G31" i="1" s="1"/>
  <c r="O30" i="1"/>
  <c r="O31" i="1" s="1"/>
  <c r="T24" i="1"/>
  <c r="T26" i="1" s="1"/>
  <c r="T30" i="1"/>
  <c r="T31" i="1" s="1"/>
  <c r="X30" i="1"/>
  <c r="X31" i="1" s="1"/>
  <c r="C24" i="1"/>
  <c r="C26" i="1" s="1"/>
  <c r="C30" i="1"/>
  <c r="C31" i="1" s="1"/>
  <c r="H24" i="1"/>
  <c r="H26" i="1" s="1"/>
  <c r="H30" i="1"/>
  <c r="H31" i="1" s="1"/>
  <c r="D24" i="1"/>
  <c r="D26" i="1" s="1"/>
  <c r="D30" i="1"/>
  <c r="D31" i="1" s="1"/>
  <c r="AA19" i="1"/>
  <c r="AE19" i="1"/>
  <c r="AI19" i="1"/>
  <c r="AO24" i="1"/>
  <c r="AO26" i="1" s="1"/>
  <c r="AO29" i="1" s="1"/>
  <c r="AO30" i="1"/>
  <c r="AO31" i="1" s="1"/>
  <c r="Q30" i="1"/>
  <c r="Q31" i="1" s="1"/>
  <c r="Q24" i="1"/>
  <c r="Q26" i="1" s="1"/>
  <c r="AG30" i="1"/>
  <c r="AG31" i="1" s="1"/>
  <c r="AG24" i="1"/>
  <c r="AG26" i="1" s="1"/>
  <c r="AG29" i="1" s="1"/>
  <c r="J24" i="1"/>
  <c r="J26" i="1" s="1"/>
  <c r="AJ24" i="1"/>
  <c r="AJ26" i="1" s="1"/>
  <c r="AJ29" i="1" s="1"/>
  <c r="AJ30" i="1"/>
  <c r="AJ31" i="1" s="1"/>
  <c r="P24" i="1"/>
  <c r="P26" i="1" s="1"/>
  <c r="P30" i="1"/>
  <c r="P31" i="1" s="1"/>
  <c r="I30" i="1"/>
  <c r="I31" i="1" s="1"/>
  <c r="I24" i="1"/>
  <c r="I26" i="1" s="1"/>
  <c r="Y30" i="1"/>
  <c r="Y31" i="1" s="1"/>
  <c r="Y24" i="1"/>
  <c r="Y26" i="1" s="1"/>
  <c r="Y29" i="1" s="1"/>
  <c r="B24" i="1"/>
  <c r="B26" i="1" s="1"/>
  <c r="R24" i="1"/>
  <c r="R26" i="1" s="1"/>
  <c r="AH24" i="1"/>
  <c r="AH26" i="1" s="1"/>
  <c r="AH29" i="1" s="1"/>
  <c r="W24" i="1"/>
  <c r="W26" i="1" s="1"/>
  <c r="W29" i="1" s="1"/>
  <c r="W30" i="1"/>
  <c r="W31" i="1" s="1"/>
  <c r="AB24" i="1"/>
  <c r="AB26" i="1" s="1"/>
  <c r="AB29" i="1" s="1"/>
  <c r="AB30" i="1"/>
  <c r="AB31" i="1" s="1"/>
  <c r="E30" i="1"/>
  <c r="E31" i="1" s="1"/>
  <c r="E24" i="1"/>
  <c r="E26" i="1" s="1"/>
  <c r="U30" i="1"/>
  <c r="U31" i="1" s="1"/>
  <c r="U24" i="1"/>
  <c r="U26" i="1" s="1"/>
  <c r="AL30" i="1"/>
  <c r="AL31" i="1" s="1"/>
  <c r="AL24" i="1"/>
  <c r="AL26" i="1" s="1"/>
  <c r="AL29" i="1" s="1"/>
  <c r="N24" i="1"/>
  <c r="N26" i="1" s="1"/>
  <c r="AN19" i="1"/>
  <c r="M30" i="1"/>
  <c r="M31" i="1" s="1"/>
  <c r="M24" i="1"/>
  <c r="M26" i="1" s="1"/>
  <c r="AC30" i="1"/>
  <c r="AC31" i="1" s="1"/>
  <c r="AC24" i="1"/>
  <c r="AC26" i="1" s="1"/>
  <c r="AC29" i="1" s="1"/>
  <c r="V24" i="1"/>
  <c r="V26" i="1" s="1"/>
  <c r="V29" i="1" s="1"/>
  <c r="AM24" i="1" l="1"/>
  <c r="AM26" i="1" s="1"/>
  <c r="AM29" i="1" s="1"/>
  <c r="AD30" i="1"/>
  <c r="AD31" i="1" s="1"/>
  <c r="AD24" i="1"/>
  <c r="AD26" i="1" s="1"/>
  <c r="AD29" i="1" s="1"/>
  <c r="L30" i="1"/>
  <c r="L31" i="1" s="1"/>
  <c r="Z19" i="1"/>
  <c r="AP19" i="1"/>
  <c r="F24" i="1"/>
  <c r="F26" i="1" s="1"/>
  <c r="F27" i="1" s="1"/>
  <c r="E29" i="1"/>
  <c r="E27" i="1"/>
  <c r="B29" i="1"/>
  <c r="B27" i="1"/>
  <c r="F29" i="1"/>
  <c r="N29" i="1"/>
  <c r="N27" i="1"/>
  <c r="R29" i="1"/>
  <c r="R27" i="1"/>
  <c r="I29" i="1"/>
  <c r="I27" i="1"/>
  <c r="AA24" i="1"/>
  <c r="AA26" i="1" s="1"/>
  <c r="AA29" i="1" s="1"/>
  <c r="AA30" i="1"/>
  <c r="AA31" i="1" s="1"/>
  <c r="L29" i="1"/>
  <c r="L27" i="1"/>
  <c r="C27" i="1"/>
  <c r="C29" i="1"/>
  <c r="T29" i="1"/>
  <c r="T27" i="1"/>
  <c r="M29" i="1"/>
  <c r="M27" i="1"/>
  <c r="G27" i="1"/>
  <c r="G29" i="1"/>
  <c r="S27" i="1"/>
  <c r="S29" i="1"/>
  <c r="Q29" i="1"/>
  <c r="Q27" i="1"/>
  <c r="AI24" i="1"/>
  <c r="AI26" i="1" s="1"/>
  <c r="AI29" i="1" s="1"/>
  <c r="AI30" i="1"/>
  <c r="AI31" i="1" s="1"/>
  <c r="D29" i="1"/>
  <c r="D27" i="1"/>
  <c r="H29" i="1"/>
  <c r="H27" i="1"/>
  <c r="O29" i="1"/>
  <c r="O27" i="1"/>
  <c r="AN24" i="1"/>
  <c r="AN26" i="1" s="1"/>
  <c r="AN29" i="1" s="1"/>
  <c r="AN30" i="1"/>
  <c r="AN31" i="1" s="1"/>
  <c r="U29" i="1"/>
  <c r="U27" i="1"/>
  <c r="P29" i="1"/>
  <c r="P27" i="1"/>
  <c r="J29" i="1"/>
  <c r="J27" i="1"/>
  <c r="AE24" i="1"/>
  <c r="AE26" i="1" s="1"/>
  <c r="AE29" i="1" s="1"/>
  <c r="AE30" i="1"/>
  <c r="AE31" i="1" s="1"/>
  <c r="K30" i="1"/>
  <c r="K31" i="1" s="1"/>
  <c r="K24" i="1"/>
  <c r="K26" i="1" s="1"/>
  <c r="AP30" i="1" l="1"/>
  <c r="AP31" i="1" s="1"/>
  <c r="AP24" i="1"/>
  <c r="AP26" i="1" s="1"/>
  <c r="AP29" i="1" s="1"/>
  <c r="Z30" i="1"/>
  <c r="Z31" i="1" s="1"/>
  <c r="Z24" i="1"/>
  <c r="Z26" i="1" s="1"/>
  <c r="Z29" i="1" s="1"/>
  <c r="K29" i="1"/>
  <c r="K27" i="1"/>
</calcChain>
</file>

<file path=xl/sharedStrings.xml><?xml version="1.0" encoding="utf-8"?>
<sst xmlns="http://schemas.openxmlformats.org/spreadsheetml/2006/main" count="71" uniqueCount="43">
  <si>
    <t>GRUPA KAPITAŁOWA CYFROWY POLSAT S.A.</t>
  </si>
  <si>
    <t>SKONSOLIDOWANY RACHUNEK ZYSKÓW I STRAT</t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</si>
  <si>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(dane według MSR 18)</t>
    </r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</si>
  <si>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(dane według MSSF 15)</t>
    </r>
  </si>
  <si>
    <t>(w mln PLN)</t>
  </si>
  <si>
    <t>Q1</t>
  </si>
  <si>
    <t>Q2</t>
  </si>
  <si>
    <t>Q3</t>
  </si>
  <si>
    <t>Q4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</si>
  <si>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</si>
  <si>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</si>
  <si>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YTD 2018</t>
  </si>
  <si>
    <t>Przychody ze sprzedaży usług, produktów, towarów i materiałów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</si>
  <si>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</si>
  <si>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</si>
  <si>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</si>
  <si>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</si>
  <si>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operacyjne</t>
  </si>
  <si>
    <t>Koszty techniczne i rozliczeń międzyoperatorskich</t>
  </si>
  <si>
    <t>Amortyzacja, utrata wartości i likwidacja</t>
  </si>
  <si>
    <t>Koszt własny sprzedanego sprzętu</t>
  </si>
  <si>
    <t>Koszty kontentu</t>
  </si>
  <si>
    <t>Koszty dystrybucji, marketingu, obsługi i utrzymania klienta</t>
  </si>
  <si>
    <t>Wynagrodzenia i świadczenia na rzecz pracowników</t>
  </si>
  <si>
    <t>Koszty windykacji, odpisów aktualizujących wartość należności i koszt spisanych należności</t>
  </si>
  <si>
    <t>Inne koszty</t>
  </si>
  <si>
    <t>Pozostałe przychody / koszty operacyjne, netto</t>
  </si>
  <si>
    <t>Zysk z działalności operacyjnej</t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</si>
  <si>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</si>
  <si>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 xml:space="preserve">Koszty finansowe </t>
  </si>
  <si>
    <r>
      <t>Udział w zysku jednostki współkontrolowanej</t>
    </r>
    <r>
      <rPr>
        <sz val="10"/>
        <color indexed="8"/>
        <rFont val="Calibri"/>
        <family val="2"/>
        <charset val="238"/>
      </rPr>
      <t xml:space="preserve"> wycenianej metodą praw własności</t>
    </r>
  </si>
  <si>
    <t>Udział w zysku jednostek stowarzyszonych wycenianych metodą praw własności</t>
  </si>
  <si>
    <t>Zysk brutto za okres</t>
  </si>
  <si>
    <t>Podatek dochodowy</t>
  </si>
  <si>
    <t>Zysk netto za okres</t>
  </si>
  <si>
    <t>Zysk netto przypadający na akcjonariuszy Jednostki Dominującej</t>
  </si>
  <si>
    <t>Zysk/(strata) netto przypadający na akcjonariuszy niekontrolujących</t>
  </si>
  <si>
    <t>Podstawowy i rozwodniony zysk na jedną akcję w złotych</t>
  </si>
  <si>
    <t>EBITDA</t>
  </si>
  <si>
    <t>marża EBITDA</t>
  </si>
  <si>
    <t>1) Wyniki Grupy Aero2 konsolidowane od 29 lutego 2016</t>
  </si>
  <si>
    <r>
      <t xml:space="preserve">2) Dane zgodne ze standardem MSR 18 - nie uwwzględniają wpływu standardów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>Przychody z umów z klientami</t>
    </r>
    <r>
      <rPr>
        <sz val="10"/>
        <color indexed="8"/>
        <rFont val="Calibri"/>
        <family val="2"/>
        <charset val="238"/>
      </rPr>
      <t xml:space="preserve">, obowiązujących od 1 stycznia 2018 roku. </t>
    </r>
  </si>
  <si>
    <r>
      <t xml:space="preserve">3) Dane zgodne ze standardami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 xml:space="preserve">Przychody z umów z klientami. </t>
    </r>
    <r>
      <rPr>
        <sz val="10"/>
        <color indexed="8"/>
        <rFont val="Calibri"/>
        <family val="2"/>
        <charset val="238"/>
      </rPr>
      <t xml:space="preserve">Dane nie sa porównywalne z danymi za okresy wcześniejsze.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</si>
</sst>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;\-#,##0.0"/>
    <numFmt numFmtId="165" formatCode="##\.##0.0;\(##\.##0.0\)"/>
    <numFmt numFmtId="166" formatCode="#,##0.0;\(#,##0.0\)"/>
    <numFmt numFmtId="167" formatCode="###0.0;\(###0.0\)"/>
    <numFmt numFmtId="168" formatCode="#,##0.0;\(#,##0.0\);\-"/>
    <numFmt numFmtId="169" formatCode="#,##0.00;\(#,##0.00\)"/>
    <numFmt numFmtId="170" formatCode="#,##0.0"/>
    <numFmt numFmtId="171" formatCode="0.0"/>
    <numFmt numFmtId="172" formatCode="#,##0.0_ ;\-#,##0.0\ "/>
    <numFmt numFmtId="173" formatCode="0.0%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7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vertical="center" wrapText="1"/>
    </xf>
    <xf numFmtId="164" fontId="9" fillId="5" borderId="17" xfId="0" applyNumberFormat="1" applyFont="1" applyFill="1" applyBorder="1" applyAlignment="1">
      <alignment vertical="center"/>
    </xf>
    <xf numFmtId="164" fontId="9" fillId="6" borderId="17" xfId="0" applyNumberFormat="1" applyFont="1" applyFill="1" applyBorder="1" applyAlignment="1">
      <alignment horizontal="right" vertical="center"/>
    </xf>
    <xf numFmtId="164" fontId="9" fillId="5" borderId="7" xfId="0" applyNumberFormat="1" applyFont="1" applyFill="1" applyBorder="1" applyAlignment="1">
      <alignment vertical="center"/>
    </xf>
    <xf numFmtId="164" fontId="9" fillId="6" borderId="18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6" borderId="0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6" borderId="9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/>
    </xf>
    <xf numFmtId="166" fontId="3" fillId="6" borderId="9" xfId="0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Alignment="1">
      <alignment horizontal="right" vertical="center"/>
    </xf>
    <xf numFmtId="166" fontId="9" fillId="5" borderId="17" xfId="0" applyNumberFormat="1" applyFont="1" applyFill="1" applyBorder="1" applyAlignment="1">
      <alignment vertical="center"/>
    </xf>
    <xf numFmtId="166" fontId="9" fillId="7" borderId="17" xfId="0" applyNumberFormat="1" applyFont="1" applyFill="1" applyBorder="1" applyAlignment="1">
      <alignment vertical="center"/>
    </xf>
    <xf numFmtId="166" fontId="9" fillId="5" borderId="7" xfId="0" applyNumberFormat="1" applyFont="1" applyFill="1" applyBorder="1" applyAlignment="1">
      <alignment vertical="center"/>
    </xf>
    <xf numFmtId="166" fontId="9" fillId="7" borderId="18" xfId="0" applyNumberFormat="1" applyFont="1" applyFill="1" applyBorder="1" applyAlignment="1">
      <alignment vertical="center"/>
    </xf>
    <xf numFmtId="166" fontId="11" fillId="5" borderId="17" xfId="0" applyNumberFormat="1" applyFont="1" applyFill="1" applyBorder="1" applyAlignment="1">
      <alignment vertical="center"/>
    </xf>
    <xf numFmtId="0" fontId="9" fillId="0" borderId="0" xfId="0" applyFont="1"/>
    <xf numFmtId="166" fontId="3" fillId="0" borderId="0" xfId="0" applyNumberFormat="1" applyFont="1" applyFill="1" applyBorder="1" applyAlignment="1">
      <alignment horizontal="right" vertical="center"/>
    </xf>
    <xf numFmtId="166" fontId="3" fillId="6" borderId="0" xfId="0" applyNumberFormat="1" applyFont="1" applyFill="1" applyBorder="1" applyAlignment="1">
      <alignment horizontal="right" vertical="center"/>
    </xf>
    <xf numFmtId="166" fontId="3" fillId="0" borderId="8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14" fillId="2" borderId="0" xfId="0" applyNumberFormat="1" applyFont="1" applyFill="1" applyBorder="1" applyAlignment="1">
      <alignment horizontal="right" vertical="center"/>
    </xf>
    <xf numFmtId="166" fontId="3" fillId="2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vertical="center"/>
    </xf>
    <xf numFmtId="166" fontId="9" fillId="6" borderId="0" xfId="0" applyNumberFormat="1" applyFont="1" applyFill="1" applyBorder="1" applyAlignment="1">
      <alignment horizontal="right" vertical="center"/>
    </xf>
    <xf numFmtId="166" fontId="9" fillId="0" borderId="8" xfId="0" applyNumberFormat="1" applyFont="1" applyFill="1" applyBorder="1" applyAlignment="1">
      <alignment vertical="center"/>
    </xf>
    <xf numFmtId="166" fontId="9" fillId="6" borderId="9" xfId="0" applyNumberFormat="1" applyFont="1" applyFill="1" applyBorder="1" applyAlignment="1">
      <alignment horizontal="right" vertical="center"/>
    </xf>
    <xf numFmtId="166" fontId="9" fillId="2" borderId="0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0" fontId="9" fillId="0" borderId="0" xfId="0" applyFont="1" applyFill="1"/>
    <xf numFmtId="166" fontId="9" fillId="2" borderId="13" xfId="0" applyNumberFormat="1" applyFont="1" applyFill="1" applyBorder="1" applyAlignment="1">
      <alignment vertical="center"/>
    </xf>
    <xf numFmtId="164" fontId="9" fillId="7" borderId="17" xfId="0" applyNumberFormat="1" applyFont="1" applyFill="1" applyBorder="1" applyAlignment="1">
      <alignment horizontal="right" vertical="center"/>
    </xf>
    <xf numFmtId="164" fontId="9" fillId="7" borderId="18" xfId="0" applyNumberFormat="1" applyFont="1" applyFill="1" applyBorder="1" applyAlignment="1">
      <alignment horizontal="right" vertical="center"/>
    </xf>
    <xf numFmtId="168" fontId="14" fillId="2" borderId="0" xfId="0" applyNumberFormat="1" applyFont="1" applyFill="1" applyBorder="1" applyAlignment="1">
      <alignment horizontal="right" vertical="center"/>
    </xf>
    <xf numFmtId="168" fontId="3" fillId="6" borderId="9" xfId="0" applyNumberFormat="1" applyFont="1" applyFill="1" applyBorder="1" applyAlignment="1">
      <alignment horizontal="right" vertical="center"/>
    </xf>
    <xf numFmtId="168" fontId="3" fillId="2" borderId="0" xfId="0" applyNumberFormat="1" applyFont="1" applyFill="1" applyBorder="1" applyAlignment="1">
      <alignment horizontal="right" vertical="center"/>
    </xf>
    <xf numFmtId="168" fontId="14" fillId="2" borderId="8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 horizontal="right" vertical="center"/>
    </xf>
    <xf numFmtId="166" fontId="14" fillId="2" borderId="8" xfId="0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169" fontId="9" fillId="0" borderId="0" xfId="0" applyNumberFormat="1" applyFont="1" applyFill="1" applyBorder="1" applyAlignment="1">
      <alignment horizontal="right" vertical="center"/>
    </xf>
    <xf numFmtId="169" fontId="9" fillId="6" borderId="0" xfId="0" applyNumberFormat="1" applyFont="1" applyFill="1" applyBorder="1" applyAlignment="1">
      <alignment horizontal="right" vertical="center"/>
    </xf>
    <xf numFmtId="169" fontId="9" fillId="0" borderId="8" xfId="0" applyNumberFormat="1" applyFont="1" applyFill="1" applyBorder="1" applyAlignment="1">
      <alignment horizontal="right" vertical="center"/>
    </xf>
    <xf numFmtId="169" fontId="9" fillId="6" borderId="9" xfId="0" applyNumberFormat="1" applyFont="1" applyFill="1" applyBorder="1" applyAlignment="1">
      <alignment horizontal="right" vertical="center"/>
    </xf>
    <xf numFmtId="169" fontId="18" fillId="0" borderId="0" xfId="0" applyNumberFormat="1" applyFont="1" applyFill="1" applyAlignment="1">
      <alignment horizontal="right" vertical="center"/>
    </xf>
    <xf numFmtId="169" fontId="9" fillId="2" borderId="0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vertical="center"/>
    </xf>
    <xf numFmtId="169" fontId="9" fillId="2" borderId="8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170" fontId="12" fillId="8" borderId="2" xfId="0" applyNumberFormat="1" applyFont="1" applyFill="1" applyBorder="1" applyAlignment="1">
      <alignment vertical="center" wrapText="1"/>
    </xf>
    <xf numFmtId="170" fontId="12" fillId="8" borderId="3" xfId="0" applyNumberFormat="1" applyFont="1" applyFill="1" applyBorder="1" applyAlignment="1">
      <alignment vertical="center" wrapText="1"/>
    </xf>
    <xf numFmtId="171" fontId="12" fillId="5" borderId="2" xfId="0" applyNumberFormat="1" applyFont="1" applyFill="1" applyBorder="1" applyAlignment="1">
      <alignment vertical="center" wrapText="1"/>
    </xf>
    <xf numFmtId="171" fontId="15" fillId="5" borderId="2" xfId="0" applyNumberFormat="1" applyFont="1" applyFill="1" applyBorder="1" applyAlignment="1">
      <alignment vertical="center" wrapText="1"/>
    </xf>
    <xf numFmtId="172" fontId="12" fillId="5" borderId="1" xfId="0" applyNumberFormat="1" applyFont="1" applyFill="1" applyBorder="1" applyAlignment="1">
      <alignment vertical="center" wrapText="1"/>
    </xf>
    <xf numFmtId="172" fontId="12" fillId="5" borderId="2" xfId="0" applyNumberFormat="1" applyFont="1" applyFill="1" applyBorder="1" applyAlignment="1">
      <alignment vertical="center" wrapText="1"/>
    </xf>
    <xf numFmtId="171" fontId="12" fillId="5" borderId="1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12" fillId="5" borderId="13" xfId="0" applyFont="1" applyFill="1" applyBorder="1" applyAlignment="1">
      <alignment vertical="center" wrapText="1"/>
    </xf>
    <xf numFmtId="173" fontId="12" fillId="5" borderId="13" xfId="1" applyNumberFormat="1" applyFont="1" applyFill="1" applyBorder="1" applyAlignment="1">
      <alignment vertical="center" wrapText="1"/>
    </xf>
    <xf numFmtId="173" fontId="12" fillId="5" borderId="19" xfId="1" applyNumberFormat="1" applyFont="1" applyFill="1" applyBorder="1" applyAlignment="1">
      <alignment vertical="center" wrapText="1"/>
    </xf>
    <xf numFmtId="173" fontId="12" fillId="8" borderId="20" xfId="1" applyNumberFormat="1" applyFont="1" applyFill="1" applyBorder="1" applyAlignment="1">
      <alignment vertical="center" wrapText="1"/>
    </xf>
    <xf numFmtId="173" fontId="12" fillId="8" borderId="19" xfId="1" applyNumberFormat="1" applyFont="1" applyFill="1" applyBorder="1" applyAlignment="1">
      <alignment vertical="center" wrapText="1"/>
    </xf>
    <xf numFmtId="173" fontId="12" fillId="5" borderId="19" xfId="2" applyNumberFormat="1" applyFont="1" applyFill="1" applyBorder="1" applyAlignment="1">
      <alignment vertical="center" wrapText="1"/>
    </xf>
    <xf numFmtId="173" fontId="12" fillId="8" borderId="20" xfId="2" applyNumberFormat="1" applyFont="1" applyFill="1" applyBorder="1" applyAlignment="1">
      <alignment vertical="center" wrapText="1"/>
    </xf>
    <xf numFmtId="173" fontId="15" fillId="5" borderId="19" xfId="2" applyNumberFormat="1" applyFont="1" applyFill="1" applyBorder="1" applyAlignment="1">
      <alignment vertical="center" wrapText="1"/>
    </xf>
    <xf numFmtId="173" fontId="12" fillId="5" borderId="13" xfId="2" applyNumberFormat="1" applyFont="1" applyFill="1" applyBorder="1" applyAlignment="1">
      <alignment vertical="center" wrapText="1"/>
    </xf>
    <xf numFmtId="0" fontId="1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52"/>
  <sheetViews>
    <sheetView showGridLines="0" tabSelected="1" zoomScaleNormal="100" zoomScaleSheetLayoutView="85" workbookViewId="0">
      <pane xSplit="1" topLeftCell="B1" activePane="topRight" state="frozen"/>
      <selection pane="topRight" activeCell="A2" sqref="A2:XFD2"/>
    </sheetView>
  </sheetViews>
  <sheetFormatPr defaultColWidth="9" defaultRowHeight="28.5" customHeight="1"/>
  <cols>
    <col min="1" max="1" width="41.58203125" style="14" customWidth="1"/>
    <col min="2" max="7" width="9" style="104"/>
    <col min="8" max="8" width="9" style="110"/>
    <col min="9" max="9" width="9" style="111"/>
    <col min="10" max="11" width="10.08203125" style="104" bestFit="1" customWidth="1"/>
    <col min="12" max="12" width="10.08203125" style="104" customWidth="1"/>
    <col min="13" max="15" width="9.25" style="104" customWidth="1"/>
    <col min="16" max="16" width="10.08203125" style="104" bestFit="1" customWidth="1"/>
    <col min="17" max="20" width="10.08203125" style="104" customWidth="1"/>
    <col min="21" max="21" width="10.08203125" style="104" bestFit="1" customWidth="1"/>
    <col min="22" max="23" width="10.08203125" style="104" customWidth="1"/>
    <col min="24" max="24" width="10.08203125" style="109" customWidth="1"/>
    <col min="25" max="25" width="10.08203125" style="104" customWidth="1"/>
    <col min="26" max="26" width="10.08203125" style="104" bestFit="1" customWidth="1"/>
    <col min="27" max="28" width="10.08203125" style="104" customWidth="1"/>
    <col min="29" max="31" width="9" style="14"/>
    <col min="32" max="33" width="10.08203125" style="104" customWidth="1"/>
    <col min="34" max="34" width="10.08203125" style="109" customWidth="1"/>
    <col min="35" max="35" width="10.08203125" style="104" customWidth="1"/>
    <col min="36" max="36" width="10.08203125" style="104" bestFit="1" customWidth="1"/>
    <col min="38" max="39" width="10.08203125" style="104" customWidth="1"/>
    <col min="40" max="40" width="10.08203125" style="109" customWidth="1"/>
    <col min="41" max="41" width="10.08203125" style="104" customWidth="1"/>
    <col min="42" max="42" width="10.08203125" style="104" bestFit="1" customWidth="1"/>
    <col min="43" max="16384" width="9" style="14"/>
  </cols>
  <sheetData>
    <row r="1" spans="1:42" s="7" customFormat="1" ht="28.5" customHeight="1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6"/>
      <c r="Y1" s="5"/>
      <c r="Z1" s="5"/>
      <c r="AA1" s="5"/>
      <c r="AB1" s="5"/>
      <c r="AF1" s="5"/>
      <c r="AG1" s="5"/>
      <c r="AH1" s="6"/>
      <c r="AI1" s="5"/>
      <c r="AJ1" s="5"/>
      <c r="AL1" s="5"/>
      <c r="AM1" s="5"/>
      <c r="AN1" s="6"/>
      <c r="AO1" s="5"/>
      <c r="AP1" s="5"/>
    </row>
    <row r="2" spans="1:42" ht="28.5" customHeight="1" thickBot="1">
      <c r="A2" s="15" t="s">
        <v>1</v>
      </c>
      <c r="B2" s="8">
        <v>2012</v>
      </c>
      <c r="C2" s="8"/>
      <c r="D2" s="8"/>
      <c r="E2" s="8"/>
      <c r="F2" s="9"/>
      <c r="G2" s="8">
        <v>2013</v>
      </c>
      <c r="H2" s="8"/>
      <c r="I2" s="8"/>
      <c r="J2" s="8"/>
      <c r="K2" s="9"/>
      <c r="L2" s="10">
        <v>2014</v>
      </c>
      <c r="M2" s="8"/>
      <c r="N2" s="8"/>
      <c r="O2" s="8"/>
      <c r="P2" s="9"/>
      <c r="Q2" s="11">
        <v>2015</v>
      </c>
      <c r="R2" s="12"/>
      <c r="S2" s="12"/>
      <c r="T2" s="12"/>
      <c r="U2" s="13"/>
      <c r="V2" s="11">
        <v>2016</v>
      </c>
      <c r="W2" s="12"/>
      <c r="X2" s="12"/>
      <c r="Y2" s="12"/>
      <c r="Z2" s="13"/>
      <c r="AA2" s="11">
        <v>2017</v>
      </c>
      <c r="AB2" s="12"/>
      <c r="AC2" s="12"/>
      <c r="AD2" s="12"/>
      <c r="AE2" s="13"/>
      <c r="AF2" s="16" t="s">
        <v>2</v>
      </c>
      <c r="AG2" s="17"/>
      <c r="AH2" s="17"/>
      <c r="AI2" s="17"/>
      <c r="AJ2" s="18"/>
      <c r="AL2" s="16" t="s">
        <v>3</v>
      </c>
      <c r="AM2" s="17"/>
      <c r="AN2" s="17"/>
      <c r="AO2" s="17"/>
      <c r="AP2" s="18"/>
    </row>
    <row r="3" spans="1:42" ht="16.5" customHeight="1" thickBot="1">
      <c r="A3" s="19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1">
        <v>2012</v>
      </c>
      <c r="G3" s="22" t="s">
        <v>5</v>
      </c>
      <c r="H3" s="20" t="s">
        <v>6</v>
      </c>
      <c r="I3" s="20" t="s">
        <v>7</v>
      </c>
      <c r="J3" s="20" t="s">
        <v>8</v>
      </c>
      <c r="K3" s="21">
        <v>2013</v>
      </c>
      <c r="L3" s="22" t="s">
        <v>5</v>
      </c>
      <c r="M3" s="20" t="s">
        <v>6</v>
      </c>
      <c r="N3" s="20" t="s">
        <v>7</v>
      </c>
      <c r="O3" s="20" t="s">
        <v>8</v>
      </c>
      <c r="P3" s="23">
        <v>2014</v>
      </c>
      <c r="Q3" s="20" t="s">
        <v>5</v>
      </c>
      <c r="R3" s="20" t="s">
        <v>6</v>
      </c>
      <c r="S3" s="20" t="s">
        <v>7</v>
      </c>
      <c r="T3" s="20" t="s">
        <v>8</v>
      </c>
      <c r="U3" s="23">
        <v>2015</v>
      </c>
      <c r="V3" s="20" t="s">
        <v>9</v>
      </c>
      <c r="W3" s="20" t="s">
        <v>6</v>
      </c>
      <c r="X3" s="24" t="s">
        <v>7</v>
      </c>
      <c r="Y3" s="20" t="s">
        <v>8</v>
      </c>
      <c r="Z3" s="23" t="s">
        <v>10</v>
      </c>
      <c r="AA3" s="20" t="s">
        <v>5</v>
      </c>
      <c r="AB3" s="20" t="s">
        <v>6</v>
      </c>
      <c r="AC3" s="20" t="s">
        <v>7</v>
      </c>
      <c r="AD3" s="20" t="s">
        <v>8</v>
      </c>
      <c r="AE3" s="23">
        <v>2017</v>
      </c>
      <c r="AF3" s="20" t="s">
        <v>5</v>
      </c>
      <c r="AG3" s="20" t="s">
        <v>6</v>
      </c>
      <c r="AH3" s="24" t="s">
        <v>7</v>
      </c>
      <c r="AI3" s="20" t="s">
        <v>8</v>
      </c>
      <c r="AJ3" s="23" t="s">
        <v>11</v>
      </c>
      <c r="AK3" s="14"/>
      <c r="AL3" s="22" t="s">
        <v>5</v>
      </c>
      <c r="AM3" s="20" t="s">
        <v>6</v>
      </c>
      <c r="AN3" s="24" t="s">
        <v>7</v>
      </c>
      <c r="AO3" s="20" t="s">
        <v>8</v>
      </c>
      <c r="AP3" s="23" t="s">
        <v>11</v>
      </c>
    </row>
    <row r="4" spans="1:42" ht="34.5" customHeight="1" thickBot="1">
      <c r="A4" s="25" t="s">
        <v>12</v>
      </c>
      <c r="B4" s="26">
        <f>SUM(B5:B8)</f>
        <v>669.2</v>
      </c>
      <c r="C4" s="26">
        <f t="shared" ref="C4:O4" si="0">SUM(C5:C8)</f>
        <v>713.8</v>
      </c>
      <c r="D4" s="26">
        <f t="shared" si="0"/>
        <v>644.5</v>
      </c>
      <c r="E4" s="26">
        <f t="shared" si="0"/>
        <v>750.60000000000014</v>
      </c>
      <c r="F4" s="27">
        <f>SUM(F5:F8)</f>
        <v>2778.0999999999995</v>
      </c>
      <c r="G4" s="28">
        <f t="shared" si="0"/>
        <v>697.1</v>
      </c>
      <c r="H4" s="26">
        <f t="shared" si="0"/>
        <v>735.9</v>
      </c>
      <c r="I4" s="26">
        <f t="shared" si="0"/>
        <v>677.3</v>
      </c>
      <c r="J4" s="26">
        <f t="shared" si="0"/>
        <v>800.5</v>
      </c>
      <c r="K4" s="27">
        <f>SUM(K5:K8)</f>
        <v>2910.8</v>
      </c>
      <c r="L4" s="28">
        <f t="shared" si="0"/>
        <v>723.29999999999984</v>
      </c>
      <c r="M4" s="26">
        <f t="shared" si="0"/>
        <v>1745.9</v>
      </c>
      <c r="N4" s="26">
        <f t="shared" si="0"/>
        <v>2419.6</v>
      </c>
      <c r="O4" s="26">
        <f t="shared" si="0"/>
        <v>2521.1000000000004</v>
      </c>
      <c r="P4" s="29">
        <f>SUM(P5:P8)</f>
        <v>7409.9</v>
      </c>
      <c r="Q4" s="26">
        <f t="shared" ref="Q4:T4" si="1">SUM(Q5:Q8)</f>
        <v>2329</v>
      </c>
      <c r="R4" s="26">
        <f t="shared" si="1"/>
        <v>2469.1999999999998</v>
      </c>
      <c r="S4" s="26">
        <f t="shared" si="1"/>
        <v>2414.8999999999996</v>
      </c>
      <c r="T4" s="26">
        <f t="shared" si="1"/>
        <v>2609.9</v>
      </c>
      <c r="U4" s="29">
        <f>SUM(U5:U8)</f>
        <v>9823</v>
      </c>
      <c r="V4" s="26">
        <f t="shared" ref="V4:Y4" si="2">SUM(V5:V8)</f>
        <v>2364</v>
      </c>
      <c r="W4" s="26">
        <f t="shared" si="2"/>
        <v>2442.9</v>
      </c>
      <c r="X4" s="30">
        <f t="shared" si="2"/>
        <v>2387.8000000000002</v>
      </c>
      <c r="Y4" s="30">
        <f t="shared" si="2"/>
        <v>2535.1</v>
      </c>
      <c r="Z4" s="29">
        <f>SUM(Z5:Z8)</f>
        <v>9729.7999999999993</v>
      </c>
      <c r="AA4" s="26">
        <f t="shared" ref="AA4:AE4" si="3">SUM(AA5:AA8)</f>
        <v>2388.6</v>
      </c>
      <c r="AB4" s="26">
        <f t="shared" si="3"/>
        <v>2469.9</v>
      </c>
      <c r="AC4" s="26">
        <f t="shared" si="3"/>
        <v>2390.9</v>
      </c>
      <c r="AD4" s="26">
        <f t="shared" si="3"/>
        <v>2579.1999999999998</v>
      </c>
      <c r="AE4" s="29">
        <f t="shared" si="3"/>
        <v>9828.6</v>
      </c>
      <c r="AF4" s="26">
        <f>SUM(AF5:AF8)</f>
        <v>2360.6999999999998</v>
      </c>
      <c r="AG4" s="26">
        <f>SUM(AG5:AG8)</f>
        <v>0</v>
      </c>
      <c r="AH4" s="26">
        <f>SUM(AH5:AH8)</f>
        <v>0</v>
      </c>
      <c r="AI4" s="30">
        <f t="shared" ref="AI4:AJ4" si="4">SUM(AI5:AI8)</f>
        <v>0</v>
      </c>
      <c r="AJ4" s="29">
        <f t="shared" si="4"/>
        <v>2360.6999999999998</v>
      </c>
      <c r="AK4" s="14"/>
      <c r="AL4" s="28">
        <f>SUM(AL5:AL8)</f>
        <v>2345.9</v>
      </c>
      <c r="AM4" s="26">
        <f>SUM(AM5:AM8)</f>
        <v>0</v>
      </c>
      <c r="AN4" s="26">
        <f>SUM(AN5:AN8)</f>
        <v>0</v>
      </c>
      <c r="AO4" s="30">
        <f t="shared" ref="AO4:AP4" si="5">SUM(AO5:AO8)</f>
        <v>0</v>
      </c>
      <c r="AP4" s="29">
        <f t="shared" si="5"/>
        <v>2345.9</v>
      </c>
    </row>
    <row r="5" spans="1:42" ht="24.75" customHeight="1">
      <c r="A5" s="31" t="s">
        <v>13</v>
      </c>
      <c r="B5" s="32">
        <v>424</v>
      </c>
      <c r="C5" s="32">
        <v>427.1</v>
      </c>
      <c r="D5" s="32">
        <v>434.4</v>
      </c>
      <c r="E5" s="32">
        <v>446.6</v>
      </c>
      <c r="F5" s="33">
        <f>SUM(B5:E5)</f>
        <v>1732.1</v>
      </c>
      <c r="G5" s="34">
        <v>451.7</v>
      </c>
      <c r="H5" s="32">
        <v>452</v>
      </c>
      <c r="I5" s="32">
        <v>460.3</v>
      </c>
      <c r="J5" s="32">
        <v>466.1</v>
      </c>
      <c r="K5" s="33">
        <f>SUM(G5:J5)</f>
        <v>1830.1</v>
      </c>
      <c r="L5" s="34">
        <v>467.79999999999995</v>
      </c>
      <c r="M5" s="32">
        <v>1204.5</v>
      </c>
      <c r="N5" s="32">
        <v>1710.7</v>
      </c>
      <c r="O5" s="32">
        <v>1701.7</v>
      </c>
      <c r="P5" s="35">
        <f>SUM(L5:O5)</f>
        <v>5084.7</v>
      </c>
      <c r="Q5" s="32">
        <v>1637.2</v>
      </c>
      <c r="R5" s="32">
        <v>1652</v>
      </c>
      <c r="S5" s="32">
        <v>1643.3</v>
      </c>
      <c r="T5" s="36">
        <v>1620.6</v>
      </c>
      <c r="U5" s="35">
        <v>6553.1</v>
      </c>
      <c r="V5" s="37">
        <v>1565.7</v>
      </c>
      <c r="W5" s="37">
        <v>1586.9</v>
      </c>
      <c r="X5" s="38">
        <v>1583.7</v>
      </c>
      <c r="Y5" s="36">
        <v>1589</v>
      </c>
      <c r="Z5" s="35">
        <f>SUM(V5:Y5)</f>
        <v>6325.3</v>
      </c>
      <c r="AA5" s="37">
        <v>1542.7</v>
      </c>
      <c r="AB5" s="37">
        <v>1533.3</v>
      </c>
      <c r="AC5" s="37">
        <v>1494</v>
      </c>
      <c r="AD5" s="37">
        <v>1497.9</v>
      </c>
      <c r="AE5" s="39">
        <f>SUM(AA5:AD5)</f>
        <v>6067.9</v>
      </c>
      <c r="AF5" s="37">
        <v>1470.2</v>
      </c>
      <c r="AG5" s="37"/>
      <c r="AH5" s="37"/>
      <c r="AI5" s="38"/>
      <c r="AJ5" s="35">
        <f>SUM(AF5:AI5)</f>
        <v>1470.2</v>
      </c>
      <c r="AK5" s="14"/>
      <c r="AL5" s="40">
        <v>1352.2</v>
      </c>
      <c r="AM5" s="37"/>
      <c r="AN5" s="38"/>
      <c r="AO5" s="38"/>
      <c r="AP5" s="35">
        <f>SUM(AL5:AO5)</f>
        <v>1352.2</v>
      </c>
    </row>
    <row r="6" spans="1:42" ht="20.149999999999999" customHeight="1">
      <c r="A6" s="31" t="s">
        <v>14</v>
      </c>
      <c r="B6" s="32">
        <v>234.6</v>
      </c>
      <c r="C6" s="32">
        <v>272.7</v>
      </c>
      <c r="D6" s="32">
        <v>198</v>
      </c>
      <c r="E6" s="32">
        <v>286.3</v>
      </c>
      <c r="F6" s="33">
        <f t="shared" ref="F6:F8" si="6">SUM(B6:E6)</f>
        <v>991.59999999999991</v>
      </c>
      <c r="G6" s="34">
        <v>223.8</v>
      </c>
      <c r="H6" s="32">
        <v>265.2</v>
      </c>
      <c r="I6" s="32">
        <v>204</v>
      </c>
      <c r="J6" s="32">
        <v>317.2</v>
      </c>
      <c r="K6" s="33">
        <f t="shared" ref="K6:K8" si="7">SUM(G6:J6)</f>
        <v>1010.2</v>
      </c>
      <c r="L6" s="34">
        <v>242.19999999999993</v>
      </c>
      <c r="M6" s="32">
        <v>479.1</v>
      </c>
      <c r="N6" s="32">
        <v>591.6</v>
      </c>
      <c r="O6" s="32">
        <v>641.1</v>
      </c>
      <c r="P6" s="35">
        <f t="shared" ref="P6:P8" si="8">SUM(L6:O6)</f>
        <v>1954</v>
      </c>
      <c r="Q6" s="32">
        <v>553.29999999999995</v>
      </c>
      <c r="R6" s="32">
        <v>688.7</v>
      </c>
      <c r="S6" s="32">
        <v>616.9</v>
      </c>
      <c r="T6" s="41">
        <v>738</v>
      </c>
      <c r="U6" s="35">
        <v>2596.9</v>
      </c>
      <c r="V6" s="37">
        <v>599.79999999999995</v>
      </c>
      <c r="W6" s="37">
        <v>645</v>
      </c>
      <c r="X6" s="38">
        <v>562.9</v>
      </c>
      <c r="Y6" s="41">
        <v>658.4</v>
      </c>
      <c r="Z6" s="35">
        <f t="shared" ref="Z6:Z28" si="9">SUM(V6:Y6)</f>
        <v>2466.1</v>
      </c>
      <c r="AA6" s="37">
        <v>562.1</v>
      </c>
      <c r="AB6" s="37">
        <v>652.29999999999995</v>
      </c>
      <c r="AC6" s="37">
        <v>588.4</v>
      </c>
      <c r="AD6" s="37">
        <v>735.8</v>
      </c>
      <c r="AE6" s="39">
        <f t="shared" ref="AE6:AE8" si="10">SUM(AA6:AD6)</f>
        <v>2538.6000000000004</v>
      </c>
      <c r="AF6" s="37">
        <v>635.9</v>
      </c>
      <c r="AG6" s="37"/>
      <c r="AH6" s="37"/>
      <c r="AI6" s="38"/>
      <c r="AJ6" s="35">
        <f t="shared" ref="AJ6:AJ8" si="11">SUM(AF6:AI6)</f>
        <v>635.9</v>
      </c>
      <c r="AK6" s="14"/>
      <c r="AL6" s="40">
        <v>635.9</v>
      </c>
      <c r="AM6" s="37"/>
      <c r="AN6" s="38"/>
      <c r="AO6" s="38"/>
      <c r="AP6" s="35">
        <f t="shared" ref="AP6:AP8" si="12">SUM(AL6:AO6)</f>
        <v>635.9</v>
      </c>
    </row>
    <row r="7" spans="1:42" ht="20.149999999999999" customHeight="1">
      <c r="A7" s="31" t="s">
        <v>15</v>
      </c>
      <c r="B7" s="32">
        <v>2.7</v>
      </c>
      <c r="C7" s="32">
        <v>6.2</v>
      </c>
      <c r="D7" s="32">
        <v>2.6</v>
      </c>
      <c r="E7" s="32">
        <v>7.2</v>
      </c>
      <c r="F7" s="33">
        <f t="shared" si="6"/>
        <v>18.7</v>
      </c>
      <c r="G7" s="34">
        <v>13.1</v>
      </c>
      <c r="H7" s="32">
        <v>11.8</v>
      </c>
      <c r="I7" s="32">
        <v>7.1</v>
      </c>
      <c r="J7" s="32">
        <v>9.6999999999999993</v>
      </c>
      <c r="K7" s="33">
        <f t="shared" si="7"/>
        <v>41.7</v>
      </c>
      <c r="L7" s="34">
        <v>7.8999999999999986</v>
      </c>
      <c r="M7" s="32">
        <v>55.4</v>
      </c>
      <c r="N7" s="32">
        <v>104.1</v>
      </c>
      <c r="O7" s="32">
        <v>159.9</v>
      </c>
      <c r="P7" s="35">
        <f t="shared" si="8"/>
        <v>327.29999999999995</v>
      </c>
      <c r="Q7" s="32">
        <v>118.4</v>
      </c>
      <c r="R7" s="32">
        <v>106.9</v>
      </c>
      <c r="S7" s="32">
        <v>131.19999999999999</v>
      </c>
      <c r="T7" s="41">
        <v>226.89999999999998</v>
      </c>
      <c r="U7" s="35">
        <v>583.4</v>
      </c>
      <c r="V7" s="37">
        <v>172.8</v>
      </c>
      <c r="W7" s="37">
        <v>191.1</v>
      </c>
      <c r="X7" s="38">
        <v>221.3</v>
      </c>
      <c r="Y7" s="41">
        <v>265.60000000000002</v>
      </c>
      <c r="Z7" s="35">
        <f t="shared" si="9"/>
        <v>850.80000000000007</v>
      </c>
      <c r="AA7" s="37">
        <v>248.6</v>
      </c>
      <c r="AB7" s="37">
        <v>243.3</v>
      </c>
      <c r="AC7" s="37">
        <v>264.5</v>
      </c>
      <c r="AD7" s="37">
        <v>298.8</v>
      </c>
      <c r="AE7" s="39">
        <f t="shared" si="10"/>
        <v>1055.2</v>
      </c>
      <c r="AF7" s="37">
        <v>208.6</v>
      </c>
      <c r="AG7" s="37"/>
      <c r="AH7" s="37"/>
      <c r="AI7" s="38"/>
      <c r="AJ7" s="35">
        <f t="shared" si="11"/>
        <v>208.6</v>
      </c>
      <c r="AK7" s="14"/>
      <c r="AL7" s="40">
        <v>317.5</v>
      </c>
      <c r="AM7" s="37"/>
      <c r="AN7" s="38"/>
      <c r="AO7" s="38"/>
      <c r="AP7" s="35">
        <f t="shared" si="12"/>
        <v>317.5</v>
      </c>
    </row>
    <row r="8" spans="1:42" ht="20.149999999999999" customHeight="1" thickBot="1">
      <c r="A8" s="31" t="s">
        <v>16</v>
      </c>
      <c r="B8" s="32">
        <v>7.9</v>
      </c>
      <c r="C8" s="32">
        <v>7.8</v>
      </c>
      <c r="D8" s="32">
        <v>9.5</v>
      </c>
      <c r="E8" s="32">
        <v>10.5</v>
      </c>
      <c r="F8" s="33">
        <f t="shared" si="6"/>
        <v>35.700000000000003</v>
      </c>
      <c r="G8" s="34">
        <v>8.5</v>
      </c>
      <c r="H8" s="32">
        <v>6.9</v>
      </c>
      <c r="I8" s="32">
        <v>5.9</v>
      </c>
      <c r="J8" s="32">
        <v>7.5</v>
      </c>
      <c r="K8" s="33">
        <f t="shared" si="7"/>
        <v>28.8</v>
      </c>
      <c r="L8" s="34">
        <v>5.4</v>
      </c>
      <c r="M8" s="32">
        <v>6.9</v>
      </c>
      <c r="N8" s="32">
        <v>13.2</v>
      </c>
      <c r="O8" s="32">
        <v>18.399999999999999</v>
      </c>
      <c r="P8" s="35">
        <f t="shared" si="8"/>
        <v>43.9</v>
      </c>
      <c r="Q8" s="32">
        <v>20.100000000000001</v>
      </c>
      <c r="R8" s="32">
        <v>21.6</v>
      </c>
      <c r="S8" s="32">
        <v>23.5</v>
      </c>
      <c r="T8" s="41">
        <v>24.399999999999991</v>
      </c>
      <c r="U8" s="35">
        <v>89.6</v>
      </c>
      <c r="V8" s="37">
        <v>25.7</v>
      </c>
      <c r="W8" s="37">
        <v>19.899999999999999</v>
      </c>
      <c r="X8" s="38">
        <v>19.899999999999999</v>
      </c>
      <c r="Y8" s="41">
        <v>22.1</v>
      </c>
      <c r="Z8" s="35">
        <f t="shared" si="9"/>
        <v>87.6</v>
      </c>
      <c r="AA8" s="37">
        <v>35.200000000000003</v>
      </c>
      <c r="AB8" s="37">
        <v>41</v>
      </c>
      <c r="AC8" s="37">
        <v>44</v>
      </c>
      <c r="AD8" s="37">
        <v>46.7</v>
      </c>
      <c r="AE8" s="39">
        <f t="shared" si="10"/>
        <v>166.9</v>
      </c>
      <c r="AF8" s="37">
        <v>46</v>
      </c>
      <c r="AG8" s="37"/>
      <c r="AH8" s="37"/>
      <c r="AI8" s="38"/>
      <c r="AJ8" s="35">
        <f t="shared" si="11"/>
        <v>46</v>
      </c>
      <c r="AK8" s="14"/>
      <c r="AL8" s="40">
        <v>40.299999999999997</v>
      </c>
      <c r="AM8" s="37"/>
      <c r="AN8" s="38"/>
      <c r="AO8" s="38"/>
      <c r="AP8" s="35">
        <f t="shared" si="12"/>
        <v>40.299999999999997</v>
      </c>
    </row>
    <row r="9" spans="1:42" s="47" customFormat="1" ht="20.149999999999999" customHeight="1" thickBot="1">
      <c r="A9" s="25" t="s">
        <v>17</v>
      </c>
      <c r="B9" s="42">
        <f t="shared" ref="B9:T9" si="13">SUM(B10:B17)</f>
        <v>-464.5</v>
      </c>
      <c r="C9" s="42">
        <f t="shared" si="13"/>
        <v>-499.7</v>
      </c>
      <c r="D9" s="42">
        <f t="shared" si="13"/>
        <v>-444.9</v>
      </c>
      <c r="E9" s="42">
        <f t="shared" si="13"/>
        <v>-562.4</v>
      </c>
      <c r="F9" s="43">
        <f t="shared" si="13"/>
        <v>-1971.5000000000002</v>
      </c>
      <c r="G9" s="44">
        <f t="shared" si="13"/>
        <v>-512.92000000000007</v>
      </c>
      <c r="H9" s="42">
        <f t="shared" si="13"/>
        <v>-542.4</v>
      </c>
      <c r="I9" s="42">
        <f t="shared" si="13"/>
        <v>-510.7</v>
      </c>
      <c r="J9" s="42">
        <f t="shared" si="13"/>
        <v>-591.70000000000005</v>
      </c>
      <c r="K9" s="43">
        <f t="shared" si="13"/>
        <v>-2157.7199999999998</v>
      </c>
      <c r="L9" s="44">
        <f t="shared" si="13"/>
        <v>-507.40000000000003</v>
      </c>
      <c r="M9" s="42">
        <f t="shared" si="13"/>
        <v>-1351.8000000000002</v>
      </c>
      <c r="N9" s="42">
        <f t="shared" si="13"/>
        <v>-1992.5000000000002</v>
      </c>
      <c r="O9" s="42">
        <f t="shared" si="13"/>
        <v>-2125.3999999999996</v>
      </c>
      <c r="P9" s="45">
        <f t="shared" si="13"/>
        <v>-5977.1</v>
      </c>
      <c r="Q9" s="42">
        <f t="shared" si="13"/>
        <v>-1909</v>
      </c>
      <c r="R9" s="42">
        <f t="shared" si="13"/>
        <v>-1899.4999999999998</v>
      </c>
      <c r="S9" s="42">
        <f t="shared" si="13"/>
        <v>-1900.1</v>
      </c>
      <c r="T9" s="42">
        <f t="shared" si="13"/>
        <v>-2159.2999999999997</v>
      </c>
      <c r="U9" s="45">
        <f>SUM(U10:U17)</f>
        <v>-7867.9000000000005</v>
      </c>
      <c r="V9" s="42">
        <f t="shared" ref="V9:AE9" si="14">SUM(V10:V17)</f>
        <v>-1948</v>
      </c>
      <c r="W9" s="42">
        <f t="shared" si="14"/>
        <v>-2042</v>
      </c>
      <c r="X9" s="46">
        <f t="shared" si="14"/>
        <v>-1938.6999999999998</v>
      </c>
      <c r="Y9" s="46">
        <f t="shared" si="14"/>
        <v>-2140.6</v>
      </c>
      <c r="Z9" s="45">
        <f t="shared" si="14"/>
        <v>-8069.2999999999993</v>
      </c>
      <c r="AA9" s="42">
        <f t="shared" si="14"/>
        <v>-1938.1999999999996</v>
      </c>
      <c r="AB9" s="42">
        <f t="shared" si="14"/>
        <v>-1962.8000000000002</v>
      </c>
      <c r="AC9" s="42">
        <f t="shared" si="14"/>
        <v>-1975.7</v>
      </c>
      <c r="AD9" s="42">
        <f t="shared" si="14"/>
        <v>-2139.1999999999998</v>
      </c>
      <c r="AE9" s="45">
        <f t="shared" si="14"/>
        <v>-8015.9</v>
      </c>
      <c r="AF9" s="42">
        <f>SUM(AF10:AF17)</f>
        <v>-1903.1000000000001</v>
      </c>
      <c r="AG9" s="42">
        <f>SUM(AG10:AG17)</f>
        <v>0</v>
      </c>
      <c r="AH9" s="42">
        <f>SUM(AH10:AH17)</f>
        <v>0</v>
      </c>
      <c r="AI9" s="46">
        <f t="shared" ref="AI9:AJ9" si="15">SUM(AI10:AI17)</f>
        <v>0</v>
      </c>
      <c r="AJ9" s="45">
        <f t="shared" si="15"/>
        <v>-1903.1000000000001</v>
      </c>
      <c r="AL9" s="44">
        <f>SUM(AL10:AL17)</f>
        <v>-1917.1000000000001</v>
      </c>
      <c r="AM9" s="42">
        <f>SUM(AM10:AM17)</f>
        <v>0</v>
      </c>
      <c r="AN9" s="42">
        <f>SUM(AN10:AN17)</f>
        <v>0</v>
      </c>
      <c r="AO9" s="46">
        <f t="shared" ref="AO9:AP9" si="16">SUM(AO10:AO17)</f>
        <v>0</v>
      </c>
      <c r="AP9" s="45">
        <f t="shared" si="16"/>
        <v>-1917.1000000000001</v>
      </c>
    </row>
    <row r="10" spans="1:42" ht="20.149999999999999" customHeight="1">
      <c r="A10" s="31" t="s">
        <v>18</v>
      </c>
      <c r="B10" s="48">
        <v>-49.7</v>
      </c>
      <c r="C10" s="48">
        <v>-55.1</v>
      </c>
      <c r="D10" s="48">
        <v>-58.6</v>
      </c>
      <c r="E10" s="48">
        <v>-59.3</v>
      </c>
      <c r="F10" s="49">
        <f t="shared" ref="F10:F12" si="17">SUM(B10:E10)</f>
        <v>-222.7</v>
      </c>
      <c r="G10" s="50">
        <v>-60.7</v>
      </c>
      <c r="H10" s="48">
        <v>-62</v>
      </c>
      <c r="I10" s="48">
        <v>-62.2</v>
      </c>
      <c r="J10" s="48">
        <v>-71.400000000000006</v>
      </c>
      <c r="K10" s="49">
        <f t="shared" ref="K10:K12" si="18">SUM(G10:J10)</f>
        <v>-256.3</v>
      </c>
      <c r="L10" s="50">
        <v>-71.300000000000011</v>
      </c>
      <c r="M10" s="48">
        <v>-288</v>
      </c>
      <c r="N10" s="48">
        <v>-495.9</v>
      </c>
      <c r="O10" s="48">
        <v>-557.20000000000005</v>
      </c>
      <c r="P10" s="39">
        <f t="shared" ref="P10:P12" si="19">SUM(L10:O10)</f>
        <v>-1412.4</v>
      </c>
      <c r="Q10" s="48">
        <v>-482.3</v>
      </c>
      <c r="R10" s="48">
        <v>-522.4</v>
      </c>
      <c r="S10" s="48">
        <v>-551.20000000000005</v>
      </c>
      <c r="T10" s="41">
        <v>-585.09999999999991</v>
      </c>
      <c r="U10" s="39">
        <v>-2141</v>
      </c>
      <c r="V10" s="51">
        <v>-550.29999999999995</v>
      </c>
      <c r="W10" s="51">
        <v>-456.6</v>
      </c>
      <c r="X10" s="52">
        <v>-459.2</v>
      </c>
      <c r="Y10" s="41">
        <v>-472.6</v>
      </c>
      <c r="Z10" s="39">
        <f t="shared" ref="Z10:Z12" si="20">SUM(V10:Y10)</f>
        <v>-1938.6999999999998</v>
      </c>
      <c r="AA10" s="51">
        <v>-468.2</v>
      </c>
      <c r="AB10" s="51">
        <v>-483.5</v>
      </c>
      <c r="AC10" s="51">
        <v>-528.5</v>
      </c>
      <c r="AD10" s="51">
        <v>-533.79999999999995</v>
      </c>
      <c r="AE10" s="39">
        <v>-2014</v>
      </c>
      <c r="AF10" s="51">
        <v>-504.5</v>
      </c>
      <c r="AG10" s="51"/>
      <c r="AH10" s="51"/>
      <c r="AI10" s="52"/>
      <c r="AJ10" s="39">
        <f t="shared" ref="AJ10:AJ18" si="21">SUM(AF10:AI10)</f>
        <v>-504.5</v>
      </c>
      <c r="AK10" s="14"/>
      <c r="AL10" s="53">
        <v>-504.5</v>
      </c>
      <c r="AM10" s="51"/>
      <c r="AN10" s="52"/>
      <c r="AO10" s="52"/>
      <c r="AP10" s="39">
        <f t="shared" ref="AP10:AP18" si="22">SUM(AL10:AO10)</f>
        <v>-504.5</v>
      </c>
    </row>
    <row r="11" spans="1:42" ht="18.75" customHeight="1">
      <c r="A11" s="31" t="s">
        <v>19</v>
      </c>
      <c r="B11" s="48">
        <v>-54.4</v>
      </c>
      <c r="C11" s="48">
        <v>-56.7</v>
      </c>
      <c r="D11" s="48">
        <v>-60.2</v>
      </c>
      <c r="E11" s="48">
        <v>-71.7</v>
      </c>
      <c r="F11" s="49">
        <f t="shared" si="17"/>
        <v>-243</v>
      </c>
      <c r="G11" s="50">
        <v>-60.7</v>
      </c>
      <c r="H11" s="48">
        <v>-62.3</v>
      </c>
      <c r="I11" s="48">
        <v>-64.8</v>
      </c>
      <c r="J11" s="48">
        <v>-68.599999999999994</v>
      </c>
      <c r="K11" s="49">
        <f t="shared" si="18"/>
        <v>-256.39999999999998</v>
      </c>
      <c r="L11" s="50">
        <v>-62.5</v>
      </c>
      <c r="M11" s="48">
        <v>-311.3</v>
      </c>
      <c r="N11" s="48">
        <v>-478.3</v>
      </c>
      <c r="O11" s="48">
        <v>-443.8</v>
      </c>
      <c r="P11" s="39">
        <f t="shared" si="19"/>
        <v>-1295.9000000000001</v>
      </c>
      <c r="Q11" s="48">
        <v>-467.9</v>
      </c>
      <c r="R11" s="48">
        <v>-393.5</v>
      </c>
      <c r="S11" s="48">
        <v>-401.2</v>
      </c>
      <c r="T11" s="41">
        <v>-436.70000000000005</v>
      </c>
      <c r="U11" s="39">
        <v>-1699.3</v>
      </c>
      <c r="V11" s="51">
        <v>-423.7</v>
      </c>
      <c r="W11" s="51">
        <v>-527.5</v>
      </c>
      <c r="X11" s="52">
        <v>-507.9</v>
      </c>
      <c r="Y11" s="41">
        <v>-512.4</v>
      </c>
      <c r="Z11" s="39">
        <f t="shared" si="20"/>
        <v>-1971.5</v>
      </c>
      <c r="AA11" s="51">
        <v>-472.3</v>
      </c>
      <c r="AB11" s="51">
        <v>-446.7</v>
      </c>
      <c r="AC11" s="51">
        <v>-429.2</v>
      </c>
      <c r="AD11" s="51">
        <v>-434.8</v>
      </c>
      <c r="AE11" s="39">
        <v>-1783</v>
      </c>
      <c r="AF11" s="51">
        <v>-454.5</v>
      </c>
      <c r="AG11" s="51"/>
      <c r="AH11" s="51"/>
      <c r="AI11" s="52"/>
      <c r="AJ11" s="39">
        <f t="shared" si="21"/>
        <v>-454.5</v>
      </c>
      <c r="AK11" s="14"/>
      <c r="AL11" s="53">
        <v>-454.5</v>
      </c>
      <c r="AM11" s="51"/>
      <c r="AN11" s="52"/>
      <c r="AO11" s="52"/>
      <c r="AP11" s="39">
        <f t="shared" si="22"/>
        <v>-454.5</v>
      </c>
    </row>
    <row r="12" spans="1:42" ht="18.75" customHeight="1">
      <c r="A12" s="31" t="s">
        <v>20</v>
      </c>
      <c r="B12" s="48">
        <v>-5.5</v>
      </c>
      <c r="C12" s="48">
        <v>-7.6</v>
      </c>
      <c r="D12" s="48">
        <v>-7</v>
      </c>
      <c r="E12" s="48">
        <v>-16.100000000000001</v>
      </c>
      <c r="F12" s="49">
        <f t="shared" si="17"/>
        <v>-36.200000000000003</v>
      </c>
      <c r="G12" s="50">
        <v>-25.8</v>
      </c>
      <c r="H12" s="48">
        <v>-16.8</v>
      </c>
      <c r="I12" s="48">
        <v>-10.7</v>
      </c>
      <c r="J12" s="48">
        <v>-10.6</v>
      </c>
      <c r="K12" s="49">
        <f t="shared" si="18"/>
        <v>-63.9</v>
      </c>
      <c r="L12" s="50">
        <v>-10.300000000000011</v>
      </c>
      <c r="M12" s="48">
        <v>-189.7</v>
      </c>
      <c r="N12" s="48">
        <v>-348.6</v>
      </c>
      <c r="O12" s="48">
        <v>-376.6</v>
      </c>
      <c r="P12" s="39">
        <f t="shared" si="19"/>
        <v>-925.2</v>
      </c>
      <c r="Q12" s="48">
        <v>-332.5</v>
      </c>
      <c r="R12" s="48">
        <v>-291.7</v>
      </c>
      <c r="S12" s="48">
        <v>-314.89999999999998</v>
      </c>
      <c r="T12" s="41">
        <v>-393.59999999999991</v>
      </c>
      <c r="U12" s="39">
        <v>-1332.8</v>
      </c>
      <c r="V12" s="51">
        <v>-326.8</v>
      </c>
      <c r="W12" s="51">
        <v>-317.3</v>
      </c>
      <c r="X12" s="52">
        <v>-330.5</v>
      </c>
      <c r="Y12" s="41">
        <v>-380.1</v>
      </c>
      <c r="Z12" s="39">
        <f t="shared" si="20"/>
        <v>-1354.7</v>
      </c>
      <c r="AA12" s="51">
        <v>-323.60000000000002</v>
      </c>
      <c r="AB12" s="51">
        <v>-318.8</v>
      </c>
      <c r="AC12" s="51">
        <v>-323.3</v>
      </c>
      <c r="AD12" s="51">
        <v>-357.9</v>
      </c>
      <c r="AE12" s="39">
        <v>-1323.6</v>
      </c>
      <c r="AF12" s="51">
        <v>-258.5</v>
      </c>
      <c r="AG12" s="51"/>
      <c r="AH12" s="51"/>
      <c r="AI12" s="52"/>
      <c r="AJ12" s="39">
        <f t="shared" si="21"/>
        <v>-258.5</v>
      </c>
      <c r="AK12" s="14"/>
      <c r="AL12" s="53">
        <v>-272.5</v>
      </c>
      <c r="AM12" s="51"/>
      <c r="AN12" s="52"/>
      <c r="AO12" s="52"/>
      <c r="AP12" s="39">
        <f t="shared" si="22"/>
        <v>-272.5</v>
      </c>
    </row>
    <row r="13" spans="1:42" ht="20.149999999999999" customHeight="1">
      <c r="A13" s="31" t="s">
        <v>21</v>
      </c>
      <c r="B13" s="48">
        <v>-206.8</v>
      </c>
      <c r="C13" s="48">
        <v>-226.6</v>
      </c>
      <c r="D13" s="48">
        <v>-171.5</v>
      </c>
      <c r="E13" s="48">
        <v>-219</v>
      </c>
      <c r="F13" s="49">
        <f>SUM(B13:E13)</f>
        <v>-823.9</v>
      </c>
      <c r="G13" s="50">
        <v>-207.5</v>
      </c>
      <c r="H13" s="48">
        <v>-239.5</v>
      </c>
      <c r="I13" s="48">
        <v>-219.3</v>
      </c>
      <c r="J13" s="48">
        <v>-260.7</v>
      </c>
      <c r="K13" s="49">
        <f>SUM(G13:J13)</f>
        <v>-927</v>
      </c>
      <c r="L13" s="50">
        <v>-210.60000000000002</v>
      </c>
      <c r="M13" s="48">
        <v>-260.89999999999998</v>
      </c>
      <c r="N13" s="48">
        <v>-262.39999999999998</v>
      </c>
      <c r="O13" s="48">
        <v>-295.60000000000002</v>
      </c>
      <c r="P13" s="39">
        <f>SUM(L13:O13)</f>
        <v>-1029.5</v>
      </c>
      <c r="Q13" s="48">
        <v>-235.5</v>
      </c>
      <c r="R13" s="48">
        <v>-274</v>
      </c>
      <c r="S13" s="48">
        <v>-257.3</v>
      </c>
      <c r="T13" s="41">
        <v>-299.10000000000014</v>
      </c>
      <c r="U13" s="39">
        <v>-1065.9000000000001</v>
      </c>
      <c r="V13" s="51">
        <v>-248.5</v>
      </c>
      <c r="W13" s="51">
        <v>-316.3</v>
      </c>
      <c r="X13" s="52">
        <v>-252.1</v>
      </c>
      <c r="Y13" s="41">
        <v>-297.3</v>
      </c>
      <c r="Z13" s="39">
        <f t="shared" si="9"/>
        <v>-1114.2</v>
      </c>
      <c r="AA13" s="51">
        <v>-264.3</v>
      </c>
      <c r="AB13" s="51">
        <v>-298.39999999999998</v>
      </c>
      <c r="AC13" s="51">
        <v>-269.7</v>
      </c>
      <c r="AD13" s="51">
        <v>-321.2</v>
      </c>
      <c r="AE13" s="39">
        <v>-1153.6000000000001</v>
      </c>
      <c r="AF13" s="51">
        <v>-269.39999999999998</v>
      </c>
      <c r="AG13" s="51"/>
      <c r="AH13" s="51"/>
      <c r="AI13" s="52"/>
      <c r="AJ13" s="39">
        <f t="shared" si="21"/>
        <v>-269.39999999999998</v>
      </c>
      <c r="AK13" s="14"/>
      <c r="AL13" s="53">
        <v>-269.39999999999998</v>
      </c>
      <c r="AM13" s="51"/>
      <c r="AN13" s="52"/>
      <c r="AO13" s="52"/>
      <c r="AP13" s="39">
        <f t="shared" si="22"/>
        <v>-269.39999999999998</v>
      </c>
    </row>
    <row r="14" spans="1:42" ht="18.75" customHeight="1">
      <c r="A14" s="31" t="s">
        <v>22</v>
      </c>
      <c r="B14" s="48">
        <v>-71.5</v>
      </c>
      <c r="C14" s="48">
        <v>-71.8</v>
      </c>
      <c r="D14" s="48">
        <v>-73.7</v>
      </c>
      <c r="E14" s="48">
        <v>-95.7</v>
      </c>
      <c r="F14" s="49">
        <f t="shared" ref="F14:F18" si="23">SUM(B14:E14)</f>
        <v>-312.7</v>
      </c>
      <c r="G14" s="50">
        <v>-79</v>
      </c>
      <c r="H14" s="48">
        <v>-81.3</v>
      </c>
      <c r="I14" s="48">
        <v>-79.3</v>
      </c>
      <c r="J14" s="48">
        <v>-92.4</v>
      </c>
      <c r="K14" s="49">
        <f t="shared" ref="K14:K18" si="24">SUM(G14:J14)</f>
        <v>-332</v>
      </c>
      <c r="L14" s="50">
        <v>-75.400000000000006</v>
      </c>
      <c r="M14" s="48">
        <v>-132.19999999999999</v>
      </c>
      <c r="N14" s="48">
        <v>-186.8</v>
      </c>
      <c r="O14" s="48">
        <v>-218.3</v>
      </c>
      <c r="P14" s="39">
        <f t="shared" ref="P14:P18" si="25">SUM(L14:O14)</f>
        <v>-612.70000000000005</v>
      </c>
      <c r="Q14" s="48">
        <v>-189.2</v>
      </c>
      <c r="R14" s="48">
        <v>-193.2</v>
      </c>
      <c r="S14" s="48">
        <v>-200.1</v>
      </c>
      <c r="T14" s="41">
        <v>-220.1</v>
      </c>
      <c r="U14" s="39">
        <v>-802.6</v>
      </c>
      <c r="V14" s="51">
        <v>-200.5</v>
      </c>
      <c r="W14" s="51">
        <v>-202.2</v>
      </c>
      <c r="X14" s="52">
        <v>-202.6</v>
      </c>
      <c r="Y14" s="41">
        <v>-222.5</v>
      </c>
      <c r="Z14" s="39">
        <f t="shared" si="9"/>
        <v>-827.8</v>
      </c>
      <c r="AA14" s="51">
        <v>-211.1</v>
      </c>
      <c r="AB14" s="51">
        <v>-215.9</v>
      </c>
      <c r="AC14" s="51">
        <v>-224</v>
      </c>
      <c r="AD14" s="51">
        <v>-243.3</v>
      </c>
      <c r="AE14" s="39">
        <v>-894.3</v>
      </c>
      <c r="AF14" s="51">
        <v>-205.2</v>
      </c>
      <c r="AG14" s="51"/>
      <c r="AH14" s="52"/>
      <c r="AI14" s="52"/>
      <c r="AJ14" s="39">
        <f t="shared" si="21"/>
        <v>-205.2</v>
      </c>
      <c r="AK14" s="14"/>
      <c r="AL14" s="53">
        <v>-205.2</v>
      </c>
      <c r="AM14" s="51"/>
      <c r="AN14" s="52"/>
      <c r="AO14" s="52"/>
      <c r="AP14" s="39">
        <f t="shared" si="22"/>
        <v>-205.2</v>
      </c>
    </row>
    <row r="15" spans="1:42" ht="20.149999999999999" customHeight="1">
      <c r="A15" s="31" t="s">
        <v>23</v>
      </c>
      <c r="B15" s="48">
        <v>-40.6</v>
      </c>
      <c r="C15" s="48">
        <v>-40.299999999999997</v>
      </c>
      <c r="D15" s="48">
        <v>-38.9</v>
      </c>
      <c r="E15" s="48">
        <v>-58.6</v>
      </c>
      <c r="F15" s="49">
        <f t="shared" si="23"/>
        <v>-178.4</v>
      </c>
      <c r="G15" s="50">
        <v>-43.1</v>
      </c>
      <c r="H15" s="48">
        <v>-41.9</v>
      </c>
      <c r="I15" s="48">
        <v>-40.4</v>
      </c>
      <c r="J15" s="48">
        <v>-53.2</v>
      </c>
      <c r="K15" s="49">
        <f t="shared" si="24"/>
        <v>-178.60000000000002</v>
      </c>
      <c r="L15" s="50">
        <v>-44.600000000000009</v>
      </c>
      <c r="M15" s="48">
        <v>-108.2</v>
      </c>
      <c r="N15" s="48">
        <v>-118</v>
      </c>
      <c r="O15" s="48">
        <v>-150.9</v>
      </c>
      <c r="P15" s="39">
        <f t="shared" si="25"/>
        <v>-421.70000000000005</v>
      </c>
      <c r="Q15" s="48">
        <v>-129.1</v>
      </c>
      <c r="R15" s="48">
        <v>-140.80000000000001</v>
      </c>
      <c r="S15" s="48">
        <v>-122.3</v>
      </c>
      <c r="T15" s="41">
        <v>-158.00000000000006</v>
      </c>
      <c r="U15" s="39">
        <v>-550.20000000000005</v>
      </c>
      <c r="V15" s="51">
        <v>-137.9</v>
      </c>
      <c r="W15" s="51">
        <v>-138.19999999999999</v>
      </c>
      <c r="X15" s="52">
        <v>-130.5</v>
      </c>
      <c r="Y15" s="41">
        <v>-163.9</v>
      </c>
      <c r="Z15" s="39">
        <f t="shared" si="9"/>
        <v>-570.5</v>
      </c>
      <c r="AA15" s="51">
        <v>-127.8</v>
      </c>
      <c r="AB15" s="51">
        <v>-133.69999999999999</v>
      </c>
      <c r="AC15" s="51">
        <v>-127.4</v>
      </c>
      <c r="AD15" s="51">
        <v>-164.2</v>
      </c>
      <c r="AE15" s="39">
        <v>-553.09999999999991</v>
      </c>
      <c r="AF15" s="51">
        <v>-143.80000000000001</v>
      </c>
      <c r="AG15" s="51"/>
      <c r="AH15" s="52"/>
      <c r="AI15" s="52"/>
      <c r="AJ15" s="39">
        <f t="shared" si="21"/>
        <v>-143.80000000000001</v>
      </c>
      <c r="AK15" s="14"/>
      <c r="AL15" s="53">
        <v>-143.80000000000001</v>
      </c>
      <c r="AM15" s="51"/>
      <c r="AN15" s="52"/>
      <c r="AO15" s="52"/>
      <c r="AP15" s="39">
        <f t="shared" si="22"/>
        <v>-143.80000000000001</v>
      </c>
    </row>
    <row r="16" spans="1:42" ht="24.75" customHeight="1">
      <c r="A16" s="31" t="s">
        <v>24</v>
      </c>
      <c r="B16" s="48">
        <v>-5.9</v>
      </c>
      <c r="C16" s="48">
        <v>-8.4</v>
      </c>
      <c r="D16" s="48">
        <v>-5.3</v>
      </c>
      <c r="E16" s="48">
        <v>-7.8</v>
      </c>
      <c r="F16" s="49">
        <f t="shared" si="23"/>
        <v>-27.400000000000002</v>
      </c>
      <c r="G16" s="50">
        <v>-6.42</v>
      </c>
      <c r="H16" s="48">
        <v>-9.3000000000000007</v>
      </c>
      <c r="I16" s="48">
        <v>-5.3</v>
      </c>
      <c r="J16" s="48">
        <v>-7.2</v>
      </c>
      <c r="K16" s="49">
        <f t="shared" si="24"/>
        <v>-28.22</v>
      </c>
      <c r="L16" s="50">
        <v>-6.6999999999999993</v>
      </c>
      <c r="M16" s="48">
        <v>-18.100000000000001</v>
      </c>
      <c r="N16" s="48">
        <v>-15.3</v>
      </c>
      <c r="O16" s="48">
        <v>-27.5</v>
      </c>
      <c r="P16" s="39">
        <f t="shared" si="25"/>
        <v>-67.599999999999994</v>
      </c>
      <c r="Q16" s="48">
        <v>-18.7</v>
      </c>
      <c r="R16" s="48">
        <v>-27.8</v>
      </c>
      <c r="S16" s="48">
        <v>-8.5</v>
      </c>
      <c r="T16" s="41">
        <v>-7.6000000000000014</v>
      </c>
      <c r="U16" s="39">
        <v>-62.6</v>
      </c>
      <c r="V16" s="51">
        <v>-9.6</v>
      </c>
      <c r="W16" s="51">
        <v>-16.3</v>
      </c>
      <c r="X16" s="52">
        <v>-5.7</v>
      </c>
      <c r="Y16" s="41">
        <v>-15.3</v>
      </c>
      <c r="Z16" s="39">
        <f t="shared" si="9"/>
        <v>-46.9</v>
      </c>
      <c r="AA16" s="51">
        <v>-19.3</v>
      </c>
      <c r="AB16" s="51">
        <v>-16.3</v>
      </c>
      <c r="AC16" s="51">
        <v>-21.3</v>
      </c>
      <c r="AD16" s="51">
        <v>-10.5</v>
      </c>
      <c r="AE16" s="39">
        <v>-67.400000000000006</v>
      </c>
      <c r="AF16" s="51">
        <v>-11.9</v>
      </c>
      <c r="AG16" s="51"/>
      <c r="AH16" s="52"/>
      <c r="AI16" s="52"/>
      <c r="AJ16" s="39">
        <f t="shared" si="21"/>
        <v>-11.9</v>
      </c>
      <c r="AK16" s="14"/>
      <c r="AL16" s="53">
        <v>-11.9</v>
      </c>
      <c r="AM16" s="51"/>
      <c r="AN16" s="52"/>
      <c r="AO16" s="52"/>
      <c r="AP16" s="39">
        <f t="shared" si="22"/>
        <v>-11.9</v>
      </c>
    </row>
    <row r="17" spans="1:42" ht="18.75" customHeight="1">
      <c r="A17" s="31" t="s">
        <v>25</v>
      </c>
      <c r="B17" s="48">
        <v>-30.1</v>
      </c>
      <c r="C17" s="48">
        <v>-33.200000000000003</v>
      </c>
      <c r="D17" s="48">
        <v>-29.7</v>
      </c>
      <c r="E17" s="48">
        <v>-34.200000000000003</v>
      </c>
      <c r="F17" s="49">
        <f t="shared" si="23"/>
        <v>-127.2</v>
      </c>
      <c r="G17" s="50">
        <v>-29.7</v>
      </c>
      <c r="H17" s="48">
        <v>-29.3</v>
      </c>
      <c r="I17" s="48">
        <v>-28.7</v>
      </c>
      <c r="J17" s="48">
        <v>-27.6</v>
      </c>
      <c r="K17" s="49">
        <f t="shared" si="24"/>
        <v>-115.30000000000001</v>
      </c>
      <c r="L17" s="50">
        <v>-26.000000000000007</v>
      </c>
      <c r="M17" s="48">
        <v>-43.4</v>
      </c>
      <c r="N17" s="48">
        <v>-87.2</v>
      </c>
      <c r="O17" s="48">
        <v>-55.5</v>
      </c>
      <c r="P17" s="39">
        <f t="shared" si="25"/>
        <v>-212.10000000000002</v>
      </c>
      <c r="Q17" s="48">
        <v>-53.8</v>
      </c>
      <c r="R17" s="48">
        <v>-56.1</v>
      </c>
      <c r="S17" s="48">
        <v>-44.6</v>
      </c>
      <c r="T17" s="41">
        <v>-59.099999999999994</v>
      </c>
      <c r="U17" s="39">
        <v>-213.5</v>
      </c>
      <c r="V17" s="51">
        <v>-50.7</v>
      </c>
      <c r="W17" s="51">
        <v>-67.599999999999994</v>
      </c>
      <c r="X17" s="52">
        <v>-50.2</v>
      </c>
      <c r="Y17" s="41">
        <v>-76.5</v>
      </c>
      <c r="Z17" s="39">
        <f t="shared" si="9"/>
        <v>-245</v>
      </c>
      <c r="AA17" s="51">
        <v>-51.6</v>
      </c>
      <c r="AB17" s="51">
        <v>-49.5</v>
      </c>
      <c r="AC17" s="51">
        <v>-52.3</v>
      </c>
      <c r="AD17" s="51">
        <v>-73.5</v>
      </c>
      <c r="AE17" s="39">
        <v>-226.89999999999998</v>
      </c>
      <c r="AF17" s="51">
        <v>-55.3</v>
      </c>
      <c r="AG17" s="51"/>
      <c r="AH17" s="52"/>
      <c r="AI17" s="52"/>
      <c r="AJ17" s="39">
        <f t="shared" si="21"/>
        <v>-55.3</v>
      </c>
      <c r="AK17" s="14"/>
      <c r="AL17" s="53">
        <v>-55.3</v>
      </c>
      <c r="AM17" s="51"/>
      <c r="AN17" s="52"/>
      <c r="AO17" s="52"/>
      <c r="AP17" s="39">
        <f t="shared" si="22"/>
        <v>-55.3</v>
      </c>
    </row>
    <row r="18" spans="1:42" s="61" customFormat="1" ht="20.149999999999999" customHeight="1" thickBot="1">
      <c r="A18" s="54" t="s">
        <v>26</v>
      </c>
      <c r="B18" s="55">
        <v>-1.7</v>
      </c>
      <c r="C18" s="55">
        <v>-1.1000000000000001</v>
      </c>
      <c r="D18" s="55">
        <v>-2</v>
      </c>
      <c r="E18" s="55">
        <v>-12.7</v>
      </c>
      <c r="F18" s="56">
        <f t="shared" si="23"/>
        <v>-17.5</v>
      </c>
      <c r="G18" s="57">
        <v>0.5</v>
      </c>
      <c r="H18" s="55">
        <v>1.5</v>
      </c>
      <c r="I18" s="55">
        <v>36.799999999999997</v>
      </c>
      <c r="J18" s="55">
        <v>-2</v>
      </c>
      <c r="K18" s="56">
        <f t="shared" si="24"/>
        <v>36.799999999999997</v>
      </c>
      <c r="L18" s="57">
        <v>3.6</v>
      </c>
      <c r="M18" s="55">
        <v>3.5</v>
      </c>
      <c r="N18" s="55">
        <v>4.7</v>
      </c>
      <c r="O18" s="55">
        <v>-2.2000000000000002</v>
      </c>
      <c r="P18" s="58">
        <f t="shared" si="25"/>
        <v>9.6000000000000014</v>
      </c>
      <c r="Q18" s="55">
        <v>8.6999999999999993</v>
      </c>
      <c r="R18" s="55">
        <v>13.8</v>
      </c>
      <c r="S18" s="55">
        <v>14.4</v>
      </c>
      <c r="T18" s="55">
        <v>-6.2</v>
      </c>
      <c r="U18" s="58">
        <v>30.7</v>
      </c>
      <c r="V18" s="59">
        <v>6.8</v>
      </c>
      <c r="W18" s="59">
        <v>6.6</v>
      </c>
      <c r="X18" s="60">
        <v>0</v>
      </c>
      <c r="Y18" s="55">
        <v>-4.5999999999999996</v>
      </c>
      <c r="Z18" s="58">
        <f t="shared" si="9"/>
        <v>8.7999999999999989</v>
      </c>
      <c r="AA18" s="59">
        <v>6.8</v>
      </c>
      <c r="AB18" s="59">
        <v>9.9</v>
      </c>
      <c r="AC18" s="59">
        <v>6.7</v>
      </c>
      <c r="AD18" s="59">
        <v>-2.1</v>
      </c>
      <c r="AE18" s="58">
        <v>21.299999999999997</v>
      </c>
      <c r="AF18" s="59">
        <v>6.7</v>
      </c>
      <c r="AG18" s="59"/>
      <c r="AH18" s="59"/>
      <c r="AI18" s="59"/>
      <c r="AJ18" s="58">
        <f t="shared" si="21"/>
        <v>6.7</v>
      </c>
      <c r="AL18" s="62">
        <v>6.7</v>
      </c>
      <c r="AM18" s="59"/>
      <c r="AN18" s="59"/>
      <c r="AO18" s="59"/>
      <c r="AP18" s="58">
        <f t="shared" si="22"/>
        <v>6.7</v>
      </c>
    </row>
    <row r="19" spans="1:42" s="47" customFormat="1" ht="20.149999999999999" customHeight="1" thickBot="1">
      <c r="A19" s="25" t="s">
        <v>27</v>
      </c>
      <c r="B19" s="42">
        <f t="shared" ref="B19:AF19" si="26">B4+B9+B18</f>
        <v>203.00000000000006</v>
      </c>
      <c r="C19" s="42">
        <f t="shared" si="26"/>
        <v>212.99999999999997</v>
      </c>
      <c r="D19" s="42">
        <f t="shared" si="26"/>
        <v>197.60000000000002</v>
      </c>
      <c r="E19" s="42">
        <f t="shared" si="26"/>
        <v>175.50000000000017</v>
      </c>
      <c r="F19" s="63">
        <f t="shared" si="26"/>
        <v>789.09999999999923</v>
      </c>
      <c r="G19" s="28">
        <f t="shared" si="26"/>
        <v>184.67999999999995</v>
      </c>
      <c r="H19" s="26">
        <f t="shared" si="26"/>
        <v>195</v>
      </c>
      <c r="I19" s="26">
        <f t="shared" si="26"/>
        <v>203.39999999999998</v>
      </c>
      <c r="J19" s="26">
        <f t="shared" si="26"/>
        <v>206.79999999999995</v>
      </c>
      <c r="K19" s="63">
        <f t="shared" si="26"/>
        <v>789.88000000000034</v>
      </c>
      <c r="L19" s="28">
        <f t="shared" si="26"/>
        <v>219.4999999999998</v>
      </c>
      <c r="M19" s="26">
        <f t="shared" si="26"/>
        <v>397.59999999999991</v>
      </c>
      <c r="N19" s="26">
        <f t="shared" si="26"/>
        <v>431.79999999999967</v>
      </c>
      <c r="O19" s="26">
        <f t="shared" si="26"/>
        <v>393.50000000000074</v>
      </c>
      <c r="P19" s="64">
        <f t="shared" si="26"/>
        <v>1442.3999999999992</v>
      </c>
      <c r="Q19" s="26">
        <f t="shared" si="26"/>
        <v>428.7</v>
      </c>
      <c r="R19" s="26">
        <f t="shared" si="26"/>
        <v>583.5</v>
      </c>
      <c r="S19" s="26">
        <f t="shared" si="26"/>
        <v>529.1999999999997</v>
      </c>
      <c r="T19" s="26">
        <f t="shared" si="26"/>
        <v>444.40000000000038</v>
      </c>
      <c r="U19" s="64">
        <f t="shared" si="26"/>
        <v>1985.7999999999995</v>
      </c>
      <c r="V19" s="26">
        <f t="shared" si="26"/>
        <v>422.8</v>
      </c>
      <c r="W19" s="26">
        <f t="shared" si="26"/>
        <v>407.50000000000011</v>
      </c>
      <c r="X19" s="30">
        <f t="shared" si="26"/>
        <v>449.10000000000036</v>
      </c>
      <c r="Y19" s="30">
        <f t="shared" si="26"/>
        <v>389.9</v>
      </c>
      <c r="Z19" s="64">
        <f t="shared" si="26"/>
        <v>1669.3</v>
      </c>
      <c r="AA19" s="26">
        <f t="shared" si="26"/>
        <v>457.20000000000033</v>
      </c>
      <c r="AB19" s="26">
        <f t="shared" si="26"/>
        <v>516.99999999999989</v>
      </c>
      <c r="AC19" s="26">
        <f t="shared" si="26"/>
        <v>421.90000000000003</v>
      </c>
      <c r="AD19" s="26">
        <f t="shared" si="26"/>
        <v>437.9</v>
      </c>
      <c r="AE19" s="64">
        <f t="shared" si="26"/>
        <v>1834.0000000000007</v>
      </c>
      <c r="AF19" s="26">
        <f t="shared" si="26"/>
        <v>464.29999999999967</v>
      </c>
      <c r="AG19" s="26">
        <f>AG4+AG9+AG18</f>
        <v>0</v>
      </c>
      <c r="AH19" s="26">
        <f>AH4+AH9+AH18</f>
        <v>0</v>
      </c>
      <c r="AI19" s="30">
        <f t="shared" ref="AI19:AJ19" si="27">AI4+AI9+AI18</f>
        <v>0</v>
      </c>
      <c r="AJ19" s="64">
        <f t="shared" si="27"/>
        <v>464.29999999999967</v>
      </c>
      <c r="AL19" s="28">
        <f t="shared" ref="AL19" si="28">AL4+AL9+AL18</f>
        <v>435.49999999999994</v>
      </c>
      <c r="AM19" s="26">
        <f>AM4+AM9+AM18</f>
        <v>0</v>
      </c>
      <c r="AN19" s="26">
        <f>AN4+AN9+AN18</f>
        <v>0</v>
      </c>
      <c r="AO19" s="30">
        <f t="shared" ref="AO19:AP19" si="29">AO4+AO9+AO18</f>
        <v>0</v>
      </c>
      <c r="AP19" s="64">
        <f t="shared" si="29"/>
        <v>435.49999999999994</v>
      </c>
    </row>
    <row r="20" spans="1:42" ht="20.149999999999999" customHeight="1">
      <c r="A20" s="31" t="s">
        <v>28</v>
      </c>
      <c r="B20" s="48">
        <v>12.5</v>
      </c>
      <c r="C20" s="48">
        <v>-8.5</v>
      </c>
      <c r="D20" s="48">
        <v>5.3</v>
      </c>
      <c r="E20" s="48">
        <v>5</v>
      </c>
      <c r="F20" s="49">
        <f>SUM(B20:E20)</f>
        <v>14.3</v>
      </c>
      <c r="G20" s="50">
        <v>3.9</v>
      </c>
      <c r="H20" s="48">
        <v>0.7</v>
      </c>
      <c r="I20" s="48">
        <v>7.4</v>
      </c>
      <c r="J20" s="48">
        <v>4.0999999999999996</v>
      </c>
      <c r="K20" s="49">
        <f>SUM(G20:J20)</f>
        <v>16.100000000000001</v>
      </c>
      <c r="L20" s="50">
        <v>1.2000000000000028</v>
      </c>
      <c r="M20" s="48">
        <v>23.9</v>
      </c>
      <c r="N20" s="48">
        <v>1.5</v>
      </c>
      <c r="O20" s="48">
        <v>-11.4</v>
      </c>
      <c r="P20" s="39">
        <f>SUM(L20:O20)</f>
        <v>15.200000000000001</v>
      </c>
      <c r="Q20" s="48">
        <v>28.9</v>
      </c>
      <c r="R20" s="48">
        <v>-11.9</v>
      </c>
      <c r="S20" s="48">
        <v>-5.2</v>
      </c>
      <c r="T20" s="41">
        <v>-3.2</v>
      </c>
      <c r="U20" s="39">
        <v>8.6000000000000014</v>
      </c>
      <c r="V20" s="51">
        <v>-35.200000000000003</v>
      </c>
      <c r="W20" s="51">
        <v>-21.4</v>
      </c>
      <c r="X20" s="52">
        <v>13.1</v>
      </c>
      <c r="Y20" s="41">
        <v>-26.3</v>
      </c>
      <c r="Z20" s="39">
        <f t="shared" si="9"/>
        <v>-69.8</v>
      </c>
      <c r="AA20" s="51">
        <v>30.5</v>
      </c>
      <c r="AB20" s="51">
        <v>-14.4</v>
      </c>
      <c r="AC20" s="51">
        <v>-28</v>
      </c>
      <c r="AD20" s="51">
        <v>19.100000000000001</v>
      </c>
      <c r="AE20" s="39">
        <v>7.2000000000000028</v>
      </c>
      <c r="AF20" s="51">
        <v>-3.4</v>
      </c>
      <c r="AG20" s="51"/>
      <c r="AH20" s="52"/>
      <c r="AI20" s="52"/>
      <c r="AJ20" s="39">
        <f t="shared" ref="AJ20:AJ21" si="30">SUM(AF20:AI20)</f>
        <v>-3.4</v>
      </c>
      <c r="AK20" s="14"/>
      <c r="AL20" s="53">
        <v>-3.4</v>
      </c>
      <c r="AM20" s="51"/>
      <c r="AN20" s="52"/>
      <c r="AO20" s="52"/>
      <c r="AP20" s="39">
        <f t="shared" ref="AP20:AP21" si="31">SUM(AL20:AO20)</f>
        <v>-3.4</v>
      </c>
    </row>
    <row r="21" spans="1:42" ht="20.149999999999999" customHeight="1">
      <c r="A21" s="31" t="s">
        <v>29</v>
      </c>
      <c r="B21" s="48">
        <v>30.1</v>
      </c>
      <c r="C21" s="48">
        <v>-92.4</v>
      </c>
      <c r="D21" s="48">
        <v>-5.2</v>
      </c>
      <c r="E21" s="48">
        <v>-43.1</v>
      </c>
      <c r="F21" s="49">
        <f t="shared" ref="F21:F22" si="32">SUM(B21:E21)</f>
        <v>-110.6</v>
      </c>
      <c r="G21" s="50">
        <v>-80.099999999999994</v>
      </c>
      <c r="H21" s="48">
        <v>-102.4</v>
      </c>
      <c r="I21" s="48">
        <v>-10.7</v>
      </c>
      <c r="J21" s="48">
        <v>-22.8</v>
      </c>
      <c r="K21" s="49">
        <f t="shared" ref="K21:K22" si="33">SUM(G21:J21)</f>
        <v>-216</v>
      </c>
      <c r="L21" s="50">
        <v>-108.70000000000005</v>
      </c>
      <c r="M21" s="48">
        <v>-273.39999999999998</v>
      </c>
      <c r="N21" s="48">
        <v>-384.7</v>
      </c>
      <c r="O21" s="48">
        <v>-379.2</v>
      </c>
      <c r="P21" s="39">
        <f t="shared" ref="P21:P22" si="34">SUM(L21:O21)</f>
        <v>-1146</v>
      </c>
      <c r="Q21" s="48">
        <v>-261.3</v>
      </c>
      <c r="R21" s="48">
        <v>-222.1</v>
      </c>
      <c r="S21" s="48">
        <v>88.8</v>
      </c>
      <c r="T21" s="41">
        <v>-270</v>
      </c>
      <c r="U21" s="39">
        <v>-664.59999999999991</v>
      </c>
      <c r="V21" s="51">
        <v>-182.7</v>
      </c>
      <c r="W21" s="51">
        <v>-133.19999999999999</v>
      </c>
      <c r="X21" s="52">
        <v>-127.3</v>
      </c>
      <c r="Y21" s="41">
        <v>-122.9</v>
      </c>
      <c r="Z21" s="39">
        <f t="shared" si="9"/>
        <v>-566.1</v>
      </c>
      <c r="AA21" s="51">
        <v>-185.5</v>
      </c>
      <c r="AB21" s="51">
        <v>-113.3</v>
      </c>
      <c r="AC21" s="51">
        <v>-104.8</v>
      </c>
      <c r="AD21" s="51">
        <v>-105.4</v>
      </c>
      <c r="AE21" s="39">
        <v>-509</v>
      </c>
      <c r="AF21" s="51">
        <v>-72.599999999999994</v>
      </c>
      <c r="AG21" s="51"/>
      <c r="AH21" s="52"/>
      <c r="AI21" s="52"/>
      <c r="AJ21" s="39">
        <f t="shared" si="30"/>
        <v>-72.599999999999994</v>
      </c>
      <c r="AK21" s="14"/>
      <c r="AL21" s="53">
        <v>-72.599999999999994</v>
      </c>
      <c r="AM21" s="51"/>
      <c r="AN21" s="52"/>
      <c r="AO21" s="52"/>
      <c r="AP21" s="39">
        <f t="shared" si="31"/>
        <v>-72.599999999999994</v>
      </c>
    </row>
    <row r="22" spans="1:42" ht="26">
      <c r="A22" s="31" t="s">
        <v>30</v>
      </c>
      <c r="B22" s="48">
        <v>0.7</v>
      </c>
      <c r="C22" s="48">
        <v>0.8</v>
      </c>
      <c r="D22" s="48">
        <v>0.5</v>
      </c>
      <c r="E22" s="48">
        <v>0.8</v>
      </c>
      <c r="F22" s="49">
        <f t="shared" si="32"/>
        <v>2.8</v>
      </c>
      <c r="G22" s="50">
        <v>0.8</v>
      </c>
      <c r="H22" s="48">
        <v>0.8</v>
      </c>
      <c r="I22" s="48">
        <v>0.7</v>
      </c>
      <c r="J22" s="48">
        <v>0.6</v>
      </c>
      <c r="K22" s="49">
        <f t="shared" si="33"/>
        <v>2.9</v>
      </c>
      <c r="L22" s="50">
        <v>0.60000000000000009</v>
      </c>
      <c r="M22" s="48">
        <v>0.7</v>
      </c>
      <c r="N22" s="48">
        <v>0.7</v>
      </c>
      <c r="O22" s="48">
        <v>0.6</v>
      </c>
      <c r="P22" s="39">
        <f t="shared" si="34"/>
        <v>2.6</v>
      </c>
      <c r="Q22" s="48">
        <v>0.5</v>
      </c>
      <c r="R22" s="48">
        <v>0.9</v>
      </c>
      <c r="S22" s="48">
        <v>0.5</v>
      </c>
      <c r="T22" s="41">
        <v>0.70000000000000018</v>
      </c>
      <c r="U22" s="39">
        <v>2.6</v>
      </c>
      <c r="V22" s="51">
        <v>0.8</v>
      </c>
      <c r="W22" s="51">
        <v>-0.8</v>
      </c>
      <c r="X22" s="65">
        <v>0</v>
      </c>
      <c r="Y22" s="65">
        <v>0</v>
      </c>
      <c r="Z22" s="66">
        <f t="shared" si="9"/>
        <v>0</v>
      </c>
      <c r="AA22" s="67">
        <v>0</v>
      </c>
      <c r="AB22" s="67">
        <v>0</v>
      </c>
      <c r="AC22" s="67">
        <v>0</v>
      </c>
      <c r="AD22" s="67">
        <v>0</v>
      </c>
      <c r="AE22" s="66">
        <v>0</v>
      </c>
      <c r="AF22" s="65">
        <v>0</v>
      </c>
      <c r="AG22" s="65"/>
      <c r="AH22" s="65"/>
      <c r="AI22" s="65"/>
      <c r="AJ22" s="66">
        <v>0</v>
      </c>
      <c r="AK22" s="14"/>
      <c r="AL22" s="68">
        <v>0</v>
      </c>
      <c r="AM22" s="65"/>
      <c r="AN22" s="65"/>
      <c r="AO22" s="65"/>
      <c r="AP22" s="66">
        <v>0</v>
      </c>
    </row>
    <row r="23" spans="1:42" ht="26.5" thickBot="1">
      <c r="A23" s="31" t="s">
        <v>31</v>
      </c>
      <c r="B23" s="48"/>
      <c r="C23" s="48"/>
      <c r="D23" s="48"/>
      <c r="E23" s="48"/>
      <c r="F23" s="49"/>
      <c r="G23" s="50"/>
      <c r="H23" s="48"/>
      <c r="I23" s="48"/>
      <c r="J23" s="48"/>
      <c r="K23" s="49"/>
      <c r="L23" s="50"/>
      <c r="M23" s="48"/>
      <c r="N23" s="48"/>
      <c r="O23" s="48"/>
      <c r="P23" s="39"/>
      <c r="Q23" s="48"/>
      <c r="R23" s="48"/>
      <c r="S23" s="48"/>
      <c r="T23" s="41"/>
      <c r="U23" s="39"/>
      <c r="V23" s="51"/>
      <c r="W23" s="51"/>
      <c r="X23" s="65"/>
      <c r="Y23" s="65">
        <v>0</v>
      </c>
      <c r="Z23" s="66">
        <v>0</v>
      </c>
      <c r="AA23" s="67"/>
      <c r="AB23" s="67"/>
      <c r="AC23" s="67"/>
      <c r="AD23" s="65">
        <v>2.8</v>
      </c>
      <c r="AE23" s="66">
        <f t="shared" ref="AE23" si="35">SUM(AA23:AD23)</f>
        <v>2.8</v>
      </c>
      <c r="AF23" s="65">
        <v>5.2</v>
      </c>
      <c r="AG23" s="65"/>
      <c r="AH23" s="65"/>
      <c r="AI23" s="65"/>
      <c r="AJ23" s="66">
        <f t="shared" ref="AJ23" si="36">SUM(AF23:AI23)</f>
        <v>5.2</v>
      </c>
      <c r="AK23" s="14"/>
      <c r="AL23" s="68">
        <v>5.2</v>
      </c>
      <c r="AM23" s="65"/>
      <c r="AN23" s="65"/>
      <c r="AO23" s="65"/>
      <c r="AP23" s="66">
        <f t="shared" ref="AP23" si="37">SUM(AL23:AO23)</f>
        <v>5.2</v>
      </c>
    </row>
    <row r="24" spans="1:42" s="47" customFormat="1" ht="20.149999999999999" customHeight="1" thickBot="1">
      <c r="A24" s="25" t="s">
        <v>32</v>
      </c>
      <c r="B24" s="26">
        <f>B19+B20+B21+B22</f>
        <v>246.30000000000004</v>
      </c>
      <c r="C24" s="26">
        <f t="shared" ref="C24:AC24" si="38">C19+C20+C21+C22</f>
        <v>112.89999999999996</v>
      </c>
      <c r="D24" s="26">
        <f t="shared" si="38"/>
        <v>198.20000000000005</v>
      </c>
      <c r="E24" s="26">
        <f t="shared" si="38"/>
        <v>138.20000000000019</v>
      </c>
      <c r="F24" s="63">
        <f t="shared" si="38"/>
        <v>695.59999999999911</v>
      </c>
      <c r="G24" s="28">
        <f t="shared" si="38"/>
        <v>109.27999999999996</v>
      </c>
      <c r="H24" s="26">
        <f t="shared" si="38"/>
        <v>94.09999999999998</v>
      </c>
      <c r="I24" s="26">
        <f t="shared" si="38"/>
        <v>200.79999999999998</v>
      </c>
      <c r="J24" s="26">
        <f t="shared" si="38"/>
        <v>188.69999999999993</v>
      </c>
      <c r="K24" s="63">
        <f t="shared" si="38"/>
        <v>592.88000000000034</v>
      </c>
      <c r="L24" s="28">
        <f t="shared" si="38"/>
        <v>112.59999999999977</v>
      </c>
      <c r="M24" s="26">
        <f t="shared" si="38"/>
        <v>148.7999999999999</v>
      </c>
      <c r="N24" s="26">
        <f t="shared" si="38"/>
        <v>49.299999999999685</v>
      </c>
      <c r="O24" s="26">
        <f t="shared" si="38"/>
        <v>3.5000000000007732</v>
      </c>
      <c r="P24" s="64">
        <f t="shared" si="38"/>
        <v>314.19999999999925</v>
      </c>
      <c r="Q24" s="26">
        <f t="shared" si="38"/>
        <v>196.79999999999995</v>
      </c>
      <c r="R24" s="26">
        <f t="shared" si="38"/>
        <v>350.4</v>
      </c>
      <c r="S24" s="26">
        <f t="shared" si="38"/>
        <v>613.29999999999961</v>
      </c>
      <c r="T24" s="26">
        <f t="shared" si="38"/>
        <v>171.90000000000038</v>
      </c>
      <c r="U24" s="64">
        <f t="shared" si="38"/>
        <v>1332.3999999999994</v>
      </c>
      <c r="V24" s="26">
        <f t="shared" si="38"/>
        <v>205.70000000000005</v>
      </c>
      <c r="W24" s="26">
        <f t="shared" si="38"/>
        <v>252.10000000000014</v>
      </c>
      <c r="X24" s="30">
        <f t="shared" si="38"/>
        <v>334.90000000000038</v>
      </c>
      <c r="Y24" s="30">
        <f t="shared" si="38"/>
        <v>240.69999999999996</v>
      </c>
      <c r="Z24" s="64">
        <f t="shared" si="38"/>
        <v>1033.4000000000001</v>
      </c>
      <c r="AA24" s="26">
        <f t="shared" si="38"/>
        <v>302.20000000000033</v>
      </c>
      <c r="AB24" s="26">
        <f t="shared" si="38"/>
        <v>389.2999999999999</v>
      </c>
      <c r="AC24" s="26">
        <f t="shared" si="38"/>
        <v>289.10000000000002</v>
      </c>
      <c r="AD24" s="26">
        <f>AD19+AD20+AD21+AD22+AD23</f>
        <v>354.40000000000003</v>
      </c>
      <c r="AE24" s="64">
        <f>AE19+AE20+AE21+AE22+AE23</f>
        <v>1335.0000000000007</v>
      </c>
      <c r="AF24" s="26">
        <f t="shared" ref="AF24:AI24" si="39">AF19+AF20+AF21+AF22+AF23</f>
        <v>393.49999999999972</v>
      </c>
      <c r="AG24" s="26">
        <f t="shared" si="39"/>
        <v>0</v>
      </c>
      <c r="AH24" s="26">
        <f t="shared" si="39"/>
        <v>0</v>
      </c>
      <c r="AI24" s="30">
        <f t="shared" si="39"/>
        <v>0</v>
      </c>
      <c r="AJ24" s="64">
        <f>AJ19+AJ20+AJ21+AJ22+AJ23</f>
        <v>393.49999999999972</v>
      </c>
      <c r="AL24" s="28">
        <f t="shared" ref="AL24:AO24" si="40">AL19+AL20+AL21+AL22+AL23</f>
        <v>364.7</v>
      </c>
      <c r="AM24" s="26">
        <f t="shared" si="40"/>
        <v>0</v>
      </c>
      <c r="AN24" s="26">
        <f t="shared" si="40"/>
        <v>0</v>
      </c>
      <c r="AO24" s="30">
        <f t="shared" si="40"/>
        <v>0</v>
      </c>
      <c r="AP24" s="64">
        <f>AP19+AP20+AP21+AP22+AP23</f>
        <v>364.7</v>
      </c>
    </row>
    <row r="25" spans="1:42" ht="20.149999999999999" customHeight="1" thickBot="1">
      <c r="A25" s="31" t="s">
        <v>33</v>
      </c>
      <c r="B25" s="48">
        <v>-41.2</v>
      </c>
      <c r="C25" s="48">
        <v>-13.4</v>
      </c>
      <c r="D25" s="48">
        <v>-26.2</v>
      </c>
      <c r="E25" s="48">
        <v>-16.600000000000001</v>
      </c>
      <c r="F25" s="49">
        <f>SUM(B25:E25)</f>
        <v>-97.4</v>
      </c>
      <c r="G25" s="50">
        <v>-14.1</v>
      </c>
      <c r="H25" s="48">
        <v>-13.4</v>
      </c>
      <c r="I25" s="48">
        <v>-24.4</v>
      </c>
      <c r="J25" s="48">
        <v>-15.5</v>
      </c>
      <c r="K25" s="49">
        <f>SUM(G25:J25)</f>
        <v>-67.400000000000006</v>
      </c>
      <c r="L25" s="50">
        <v>-14.400000000000002</v>
      </c>
      <c r="M25" s="48">
        <v>-16.7</v>
      </c>
      <c r="N25" s="48">
        <v>-1.1000000000000001</v>
      </c>
      <c r="O25" s="48">
        <v>10.5</v>
      </c>
      <c r="P25" s="39">
        <f>SUM(L25:O25)</f>
        <v>-21.700000000000003</v>
      </c>
      <c r="Q25" s="48">
        <v>-26</v>
      </c>
      <c r="R25" s="48">
        <v>-45.9</v>
      </c>
      <c r="S25" s="48">
        <v>-110.8</v>
      </c>
      <c r="T25" s="51">
        <v>13.7</v>
      </c>
      <c r="U25" s="39">
        <v>-169</v>
      </c>
      <c r="V25" s="51">
        <v>-27.2</v>
      </c>
      <c r="W25" s="51">
        <v>-21.2</v>
      </c>
      <c r="X25" s="52">
        <v>-65.099999999999994</v>
      </c>
      <c r="Y25" s="51">
        <v>101.1</v>
      </c>
      <c r="Z25" s="39">
        <f t="shared" si="9"/>
        <v>-12.400000000000006</v>
      </c>
      <c r="AA25" s="51">
        <v>-30.8</v>
      </c>
      <c r="AB25" s="51">
        <v>-107.6</v>
      </c>
      <c r="AC25" s="51">
        <v>-54.2</v>
      </c>
      <c r="AD25" s="51">
        <v>-197.2</v>
      </c>
      <c r="AE25" s="39">
        <f>SUM(AA25:AD25)</f>
        <v>-389.8</v>
      </c>
      <c r="AF25" s="51">
        <v>-78</v>
      </c>
      <c r="AG25" s="51"/>
      <c r="AH25" s="52"/>
      <c r="AI25" s="51"/>
      <c r="AJ25" s="39">
        <f>SUM(AF25:AI25)</f>
        <v>-78</v>
      </c>
      <c r="AK25" s="14"/>
      <c r="AL25" s="53">
        <v>-72.5</v>
      </c>
      <c r="AM25" s="51"/>
      <c r="AN25" s="52"/>
      <c r="AO25" s="51"/>
      <c r="AP25" s="39">
        <f>SUM(AL25:AO25)</f>
        <v>-72.5</v>
      </c>
    </row>
    <row r="26" spans="1:42" s="47" customFormat="1" ht="20.149999999999999" customHeight="1" thickBot="1">
      <c r="A26" s="25" t="s">
        <v>34</v>
      </c>
      <c r="B26" s="26">
        <f t="shared" ref="B26:AJ26" si="41">B24+B25</f>
        <v>205.10000000000002</v>
      </c>
      <c r="C26" s="26">
        <f t="shared" si="41"/>
        <v>99.499999999999957</v>
      </c>
      <c r="D26" s="26">
        <f t="shared" si="41"/>
        <v>172.00000000000006</v>
      </c>
      <c r="E26" s="26">
        <f t="shared" si="41"/>
        <v>121.60000000000019</v>
      </c>
      <c r="F26" s="63">
        <f>F24+F25</f>
        <v>598.19999999999914</v>
      </c>
      <c r="G26" s="28">
        <f t="shared" si="41"/>
        <v>95.179999999999964</v>
      </c>
      <c r="H26" s="26">
        <f t="shared" si="41"/>
        <v>80.699999999999974</v>
      </c>
      <c r="I26" s="26">
        <f t="shared" si="41"/>
        <v>176.39999999999998</v>
      </c>
      <c r="J26" s="26">
        <f t="shared" si="41"/>
        <v>173.19999999999993</v>
      </c>
      <c r="K26" s="63">
        <f t="shared" si="41"/>
        <v>525.48000000000036</v>
      </c>
      <c r="L26" s="28">
        <f t="shared" si="41"/>
        <v>98.199999999999761</v>
      </c>
      <c r="M26" s="26">
        <f t="shared" si="41"/>
        <v>132.09999999999991</v>
      </c>
      <c r="N26" s="26">
        <f t="shared" si="41"/>
        <v>48.199999999999683</v>
      </c>
      <c r="O26" s="26">
        <f t="shared" si="41"/>
        <v>14.000000000000773</v>
      </c>
      <c r="P26" s="64">
        <f t="shared" si="41"/>
        <v>292.49999999999926</v>
      </c>
      <c r="Q26" s="26">
        <f t="shared" si="41"/>
        <v>170.79999999999995</v>
      </c>
      <c r="R26" s="26">
        <f t="shared" si="41"/>
        <v>304.5</v>
      </c>
      <c r="S26" s="26">
        <f t="shared" si="41"/>
        <v>502.4999999999996</v>
      </c>
      <c r="T26" s="26">
        <f t="shared" si="41"/>
        <v>185.60000000000036</v>
      </c>
      <c r="U26" s="64">
        <f t="shared" si="41"/>
        <v>1163.3999999999994</v>
      </c>
      <c r="V26" s="26">
        <f t="shared" si="41"/>
        <v>178.50000000000006</v>
      </c>
      <c r="W26" s="26">
        <f t="shared" si="41"/>
        <v>230.90000000000015</v>
      </c>
      <c r="X26" s="30">
        <f t="shared" si="41"/>
        <v>269.80000000000041</v>
      </c>
      <c r="Y26" s="30">
        <f t="shared" si="41"/>
        <v>341.79999999999995</v>
      </c>
      <c r="Z26" s="64">
        <f t="shared" si="41"/>
        <v>1021.0000000000001</v>
      </c>
      <c r="AA26" s="26">
        <f t="shared" si="41"/>
        <v>271.40000000000032</v>
      </c>
      <c r="AB26" s="26">
        <f t="shared" si="41"/>
        <v>281.69999999999993</v>
      </c>
      <c r="AC26" s="26">
        <f t="shared" si="41"/>
        <v>234.90000000000003</v>
      </c>
      <c r="AD26" s="26">
        <f t="shared" si="41"/>
        <v>157.20000000000005</v>
      </c>
      <c r="AE26" s="64">
        <f t="shared" si="41"/>
        <v>945.20000000000073</v>
      </c>
      <c r="AF26" s="26">
        <f t="shared" si="41"/>
        <v>315.49999999999972</v>
      </c>
      <c r="AG26" s="26">
        <f t="shared" si="41"/>
        <v>0</v>
      </c>
      <c r="AH26" s="26">
        <f t="shared" si="41"/>
        <v>0</v>
      </c>
      <c r="AI26" s="30">
        <f t="shared" si="41"/>
        <v>0</v>
      </c>
      <c r="AJ26" s="64">
        <f t="shared" si="41"/>
        <v>315.49999999999972</v>
      </c>
      <c r="AL26" s="28">
        <f t="shared" ref="AL26:AP26" si="42">AL24+AL25</f>
        <v>292.2</v>
      </c>
      <c r="AM26" s="26">
        <f t="shared" si="42"/>
        <v>0</v>
      </c>
      <c r="AN26" s="26">
        <f t="shared" si="42"/>
        <v>0</v>
      </c>
      <c r="AO26" s="30">
        <f t="shared" si="42"/>
        <v>0</v>
      </c>
      <c r="AP26" s="64">
        <f t="shared" si="42"/>
        <v>292.2</v>
      </c>
    </row>
    <row r="27" spans="1:42" ht="26">
      <c r="A27" s="31" t="s">
        <v>35</v>
      </c>
      <c r="B27" s="48">
        <f>B26</f>
        <v>205.10000000000002</v>
      </c>
      <c r="C27" s="48">
        <f t="shared" ref="C27:U27" si="43">C26</f>
        <v>99.499999999999957</v>
      </c>
      <c r="D27" s="48">
        <f t="shared" si="43"/>
        <v>172.00000000000006</v>
      </c>
      <c r="E27" s="48">
        <f t="shared" si="43"/>
        <v>121.60000000000019</v>
      </c>
      <c r="F27" s="49">
        <f t="shared" si="43"/>
        <v>598.19999999999914</v>
      </c>
      <c r="G27" s="50">
        <f t="shared" si="43"/>
        <v>95.179999999999964</v>
      </c>
      <c r="H27" s="48">
        <f t="shared" si="43"/>
        <v>80.699999999999974</v>
      </c>
      <c r="I27" s="48">
        <f t="shared" si="43"/>
        <v>176.39999999999998</v>
      </c>
      <c r="J27" s="48">
        <f t="shared" si="43"/>
        <v>173.19999999999993</v>
      </c>
      <c r="K27" s="49">
        <f t="shared" si="43"/>
        <v>525.48000000000036</v>
      </c>
      <c r="L27" s="50">
        <f t="shared" si="43"/>
        <v>98.199999999999761</v>
      </c>
      <c r="M27" s="48">
        <f t="shared" si="43"/>
        <v>132.09999999999991</v>
      </c>
      <c r="N27" s="48">
        <f t="shared" si="43"/>
        <v>48.199999999999683</v>
      </c>
      <c r="O27" s="48">
        <f t="shared" si="43"/>
        <v>14.000000000000773</v>
      </c>
      <c r="P27" s="39">
        <f t="shared" si="43"/>
        <v>292.49999999999926</v>
      </c>
      <c r="Q27" s="48">
        <f t="shared" si="43"/>
        <v>170.79999999999995</v>
      </c>
      <c r="R27" s="48">
        <f t="shared" si="43"/>
        <v>304.5</v>
      </c>
      <c r="S27" s="48">
        <f t="shared" si="43"/>
        <v>502.4999999999996</v>
      </c>
      <c r="T27" s="69">
        <f t="shared" si="43"/>
        <v>185.60000000000036</v>
      </c>
      <c r="U27" s="39">
        <f t="shared" si="43"/>
        <v>1163.3999999999994</v>
      </c>
      <c r="V27" s="51">
        <v>175.5</v>
      </c>
      <c r="W27" s="51">
        <v>237.7</v>
      </c>
      <c r="X27" s="52">
        <v>278.2</v>
      </c>
      <c r="Y27" s="69">
        <v>349.9</v>
      </c>
      <c r="Z27" s="39">
        <f t="shared" si="9"/>
        <v>1041.3</v>
      </c>
      <c r="AA27" s="51">
        <v>279.39999999999998</v>
      </c>
      <c r="AB27" s="51">
        <v>291.2</v>
      </c>
      <c r="AC27" s="51">
        <v>242.9</v>
      </c>
      <c r="AD27" s="52">
        <v>167.1</v>
      </c>
      <c r="AE27" s="39">
        <f t="shared" ref="AE27:AE28" si="44">SUM(AA27:AD27)</f>
        <v>980.59999999999991</v>
      </c>
      <c r="AF27" s="48"/>
      <c r="AG27" s="51"/>
      <c r="AH27" s="52"/>
      <c r="AI27" s="52"/>
      <c r="AJ27" s="39">
        <f t="shared" ref="AJ27:AJ28" si="45">SUM(AF27:AI27)</f>
        <v>0</v>
      </c>
      <c r="AK27" s="14"/>
      <c r="AL27" s="70">
        <v>300.8</v>
      </c>
      <c r="AM27" s="51"/>
      <c r="AN27" s="52"/>
      <c r="AO27" s="52"/>
      <c r="AP27" s="39">
        <f t="shared" ref="AP27:AP28" si="46">SUM(AL27:AO27)</f>
        <v>300.8</v>
      </c>
    </row>
    <row r="28" spans="1:42" ht="26">
      <c r="A28" s="31" t="s">
        <v>36</v>
      </c>
      <c r="B28" s="48"/>
      <c r="C28" s="48"/>
      <c r="D28" s="48"/>
      <c r="E28" s="48"/>
      <c r="F28" s="49"/>
      <c r="G28" s="50"/>
      <c r="H28" s="48"/>
      <c r="I28" s="48"/>
      <c r="J28" s="48"/>
      <c r="K28" s="49"/>
      <c r="L28" s="50"/>
      <c r="M28" s="48"/>
      <c r="N28" s="48"/>
      <c r="O28" s="48"/>
      <c r="P28" s="39"/>
      <c r="Q28" s="48"/>
      <c r="R28" s="48"/>
      <c r="S28" s="48"/>
      <c r="T28" s="69"/>
      <c r="U28" s="39"/>
      <c r="V28" s="51">
        <v>3</v>
      </c>
      <c r="W28" s="51">
        <v>-6.8</v>
      </c>
      <c r="X28" s="52">
        <v>-8.4</v>
      </c>
      <c r="Y28" s="69">
        <v>-8.1</v>
      </c>
      <c r="Z28" s="39">
        <f t="shared" si="9"/>
        <v>-20.299999999999997</v>
      </c>
      <c r="AA28" s="51">
        <v>-8</v>
      </c>
      <c r="AB28" s="51">
        <v>-9.5</v>
      </c>
      <c r="AC28" s="51">
        <v>-8</v>
      </c>
      <c r="AD28" s="52">
        <v>-9.9</v>
      </c>
      <c r="AE28" s="39">
        <f t="shared" si="44"/>
        <v>-35.4</v>
      </c>
      <c r="AF28" s="48"/>
      <c r="AG28" s="51"/>
      <c r="AH28" s="52"/>
      <c r="AI28" s="52"/>
      <c r="AJ28" s="39">
        <f t="shared" si="45"/>
        <v>0</v>
      </c>
      <c r="AK28" s="14"/>
      <c r="AL28" s="70">
        <v>-8.6</v>
      </c>
      <c r="AM28" s="51"/>
      <c r="AN28" s="52"/>
      <c r="AO28" s="52"/>
      <c r="AP28" s="39">
        <f t="shared" si="46"/>
        <v>-8.6</v>
      </c>
    </row>
    <row r="29" spans="1:42" s="47" customFormat="1" ht="20.149999999999999" customHeight="1" thickBot="1">
      <c r="A29" s="71" t="s">
        <v>37</v>
      </c>
      <c r="B29" s="72">
        <f t="shared" ref="B29:L29" si="47">ROUND(B26/348.352836,2)</f>
        <v>0.59</v>
      </c>
      <c r="C29" s="72">
        <f t="shared" si="47"/>
        <v>0.28999999999999998</v>
      </c>
      <c r="D29" s="72">
        <f t="shared" si="47"/>
        <v>0.49</v>
      </c>
      <c r="E29" s="72">
        <f t="shared" si="47"/>
        <v>0.35</v>
      </c>
      <c r="F29" s="73">
        <f t="shared" si="47"/>
        <v>1.72</v>
      </c>
      <c r="G29" s="74">
        <f t="shared" si="47"/>
        <v>0.27</v>
      </c>
      <c r="H29" s="72">
        <f t="shared" si="47"/>
        <v>0.23</v>
      </c>
      <c r="I29" s="72">
        <f t="shared" si="47"/>
        <v>0.51</v>
      </c>
      <c r="J29" s="72">
        <f t="shared" si="47"/>
        <v>0.5</v>
      </c>
      <c r="K29" s="73">
        <f t="shared" si="47"/>
        <v>1.51</v>
      </c>
      <c r="L29" s="74">
        <f t="shared" si="47"/>
        <v>0.28000000000000003</v>
      </c>
      <c r="M29" s="72">
        <f>ROUND(M26/524.348714,2)</f>
        <v>0.25</v>
      </c>
      <c r="N29" s="72">
        <f>ROUND(N26/639.546016,2)</f>
        <v>0.08</v>
      </c>
      <c r="O29" s="72">
        <f>ROUND(O26/639.546016,2)</f>
        <v>0.02</v>
      </c>
      <c r="P29" s="75">
        <f>ROUND(P26/539.024535,2)</f>
        <v>0.54</v>
      </c>
      <c r="Q29" s="72">
        <f t="shared" ref="Q29:V29" si="48">ROUND(Q26/639.546016,2)</f>
        <v>0.27</v>
      </c>
      <c r="R29" s="72">
        <f t="shared" si="48"/>
        <v>0.48</v>
      </c>
      <c r="S29" s="72">
        <f t="shared" si="48"/>
        <v>0.79</v>
      </c>
      <c r="T29" s="76">
        <f t="shared" si="48"/>
        <v>0.28999999999999998</v>
      </c>
      <c r="U29" s="75">
        <f t="shared" si="48"/>
        <v>1.82</v>
      </c>
      <c r="V29" s="77">
        <f t="shared" si="48"/>
        <v>0.28000000000000003</v>
      </c>
      <c r="W29" s="77">
        <f>ROUNDUP(W26/639.546016,2)</f>
        <v>0.37</v>
      </c>
      <c r="X29" s="78">
        <f>ROUND(X26/639.546016,2)</f>
        <v>0.42</v>
      </c>
      <c r="Y29" s="78">
        <f>ROUNDUP(Y26/639.546016,2)</f>
        <v>0.54</v>
      </c>
      <c r="Z29" s="75">
        <f>ROUNDUP(Z26/639.546016,2)</f>
        <v>1.6</v>
      </c>
      <c r="AA29" s="77">
        <f t="shared" ref="AA29:AJ29" si="49">ROUND(AA26/639.546016,2)</f>
        <v>0.42</v>
      </c>
      <c r="AB29" s="77">
        <f t="shared" si="49"/>
        <v>0.44</v>
      </c>
      <c r="AC29" s="77">
        <f t="shared" si="49"/>
        <v>0.37</v>
      </c>
      <c r="AD29" s="77">
        <f t="shared" si="49"/>
        <v>0.25</v>
      </c>
      <c r="AE29" s="75">
        <f t="shared" si="49"/>
        <v>1.48</v>
      </c>
      <c r="AF29" s="77">
        <f t="shared" si="49"/>
        <v>0.49</v>
      </c>
      <c r="AG29" s="77">
        <f t="shared" si="49"/>
        <v>0</v>
      </c>
      <c r="AH29" s="77">
        <f t="shared" si="49"/>
        <v>0</v>
      </c>
      <c r="AI29" s="78">
        <f t="shared" si="49"/>
        <v>0</v>
      </c>
      <c r="AJ29" s="75">
        <f t="shared" si="49"/>
        <v>0.49</v>
      </c>
      <c r="AL29" s="79">
        <f t="shared" ref="AL29:AP29" si="50">ROUND(AL26/639.546016,2)</f>
        <v>0.46</v>
      </c>
      <c r="AM29" s="77">
        <f t="shared" si="50"/>
        <v>0</v>
      </c>
      <c r="AN29" s="77">
        <f t="shared" si="50"/>
        <v>0</v>
      </c>
      <c r="AO29" s="78">
        <f t="shared" si="50"/>
        <v>0</v>
      </c>
      <c r="AP29" s="75">
        <f t="shared" si="50"/>
        <v>0.46</v>
      </c>
    </row>
    <row r="30" spans="1:42" s="89" customFormat="1" ht="20.149999999999999" customHeight="1">
      <c r="A30" s="80" t="s">
        <v>38</v>
      </c>
      <c r="B30" s="80">
        <f t="shared" ref="B30:AF30" si="51">B19-B11</f>
        <v>257.40000000000003</v>
      </c>
      <c r="C30" s="81">
        <f t="shared" si="51"/>
        <v>269.7</v>
      </c>
      <c r="D30" s="81">
        <f t="shared" si="51"/>
        <v>257.8</v>
      </c>
      <c r="E30" s="81">
        <f t="shared" si="51"/>
        <v>247.20000000000016</v>
      </c>
      <c r="F30" s="82">
        <f t="shared" si="51"/>
        <v>1032.0999999999992</v>
      </c>
      <c r="G30" s="80">
        <f t="shared" si="51"/>
        <v>245.37999999999994</v>
      </c>
      <c r="H30" s="81">
        <f t="shared" si="51"/>
        <v>257.3</v>
      </c>
      <c r="I30" s="81">
        <f t="shared" si="51"/>
        <v>268.2</v>
      </c>
      <c r="J30" s="81">
        <f t="shared" si="51"/>
        <v>275.39999999999998</v>
      </c>
      <c r="K30" s="82">
        <f t="shared" si="51"/>
        <v>1046.2800000000002</v>
      </c>
      <c r="L30" s="80">
        <f t="shared" si="51"/>
        <v>281.99999999999977</v>
      </c>
      <c r="M30" s="81">
        <f t="shared" si="51"/>
        <v>708.89999999999986</v>
      </c>
      <c r="N30" s="81">
        <f t="shared" si="51"/>
        <v>910.09999999999968</v>
      </c>
      <c r="O30" s="81">
        <f t="shared" si="51"/>
        <v>837.30000000000075</v>
      </c>
      <c r="P30" s="82">
        <f t="shared" si="51"/>
        <v>2738.2999999999993</v>
      </c>
      <c r="Q30" s="80">
        <f t="shared" si="51"/>
        <v>896.59999999999991</v>
      </c>
      <c r="R30" s="81">
        <f t="shared" si="51"/>
        <v>977</v>
      </c>
      <c r="S30" s="81">
        <f t="shared" si="51"/>
        <v>930.39999999999964</v>
      </c>
      <c r="T30" s="81">
        <f t="shared" si="51"/>
        <v>881.10000000000036</v>
      </c>
      <c r="U30" s="83">
        <f t="shared" si="51"/>
        <v>3685.0999999999995</v>
      </c>
      <c r="V30" s="80">
        <f t="shared" si="51"/>
        <v>846.5</v>
      </c>
      <c r="W30" s="84">
        <f t="shared" si="51"/>
        <v>935.00000000000011</v>
      </c>
      <c r="X30" s="85">
        <f t="shared" si="51"/>
        <v>957.00000000000034</v>
      </c>
      <c r="Y30" s="85">
        <f t="shared" si="51"/>
        <v>902.3</v>
      </c>
      <c r="Z30" s="83">
        <f t="shared" si="51"/>
        <v>3640.8</v>
      </c>
      <c r="AA30" s="86">
        <f t="shared" si="51"/>
        <v>929.50000000000034</v>
      </c>
      <c r="AB30" s="87">
        <f t="shared" si="51"/>
        <v>963.69999999999982</v>
      </c>
      <c r="AC30" s="87">
        <f t="shared" si="51"/>
        <v>851.1</v>
      </c>
      <c r="AD30" s="87">
        <f t="shared" si="51"/>
        <v>872.7</v>
      </c>
      <c r="AE30" s="83">
        <f t="shared" si="51"/>
        <v>3617.0000000000009</v>
      </c>
      <c r="AF30" s="80">
        <f t="shared" si="51"/>
        <v>918.79999999999973</v>
      </c>
      <c r="AG30" s="85">
        <f>AG19-AG11</f>
        <v>0</v>
      </c>
      <c r="AH30" s="85">
        <f>AH19-AH11</f>
        <v>0</v>
      </c>
      <c r="AI30" s="85">
        <f t="shared" ref="AI30:AJ30" si="52">AI19-AI11</f>
        <v>0</v>
      </c>
      <c r="AJ30" s="83">
        <f t="shared" si="52"/>
        <v>918.79999999999973</v>
      </c>
      <c r="AK30" s="47"/>
      <c r="AL30" s="88">
        <f>AL19-AL11</f>
        <v>890</v>
      </c>
      <c r="AM30" s="85">
        <f>AM19-AM11</f>
        <v>0</v>
      </c>
      <c r="AN30" s="85">
        <f>AN19-AN11</f>
        <v>0</v>
      </c>
      <c r="AO30" s="85">
        <f>AO19-AO11</f>
        <v>0</v>
      </c>
      <c r="AP30" s="83">
        <f>AP19-AP11</f>
        <v>890</v>
      </c>
    </row>
    <row r="31" spans="1:42" s="47" customFormat="1" ht="20.149999999999999" customHeight="1" thickBot="1">
      <c r="A31" s="90" t="s">
        <v>39</v>
      </c>
      <c r="B31" s="91">
        <f t="shared" ref="B31:AJ31" si="53">B30/B4</f>
        <v>0.38463837417812313</v>
      </c>
      <c r="C31" s="92">
        <f t="shared" si="53"/>
        <v>0.377836929111796</v>
      </c>
      <c r="D31" s="92">
        <f t="shared" si="53"/>
        <v>0.4</v>
      </c>
      <c r="E31" s="92">
        <f t="shared" si="53"/>
        <v>0.32933653077537983</v>
      </c>
      <c r="F31" s="93">
        <f t="shared" si="53"/>
        <v>0.37151290450307745</v>
      </c>
      <c r="G31" s="91">
        <f t="shared" si="53"/>
        <v>0.35200114761153339</v>
      </c>
      <c r="H31" s="92">
        <f t="shared" si="53"/>
        <v>0.34963989672509854</v>
      </c>
      <c r="I31" s="92">
        <f t="shared" si="53"/>
        <v>0.39598405433338257</v>
      </c>
      <c r="J31" s="92">
        <f t="shared" si="53"/>
        <v>0.34403497813866329</v>
      </c>
      <c r="K31" s="94">
        <f t="shared" si="53"/>
        <v>0.35944757454995196</v>
      </c>
      <c r="L31" s="91">
        <f t="shared" si="53"/>
        <v>0.38987971795935272</v>
      </c>
      <c r="M31" s="92">
        <f t="shared" si="53"/>
        <v>0.40603700097370976</v>
      </c>
      <c r="N31" s="92">
        <f t="shared" si="53"/>
        <v>0.37613655149611497</v>
      </c>
      <c r="O31" s="92">
        <f t="shared" si="53"/>
        <v>0.33211693308476481</v>
      </c>
      <c r="P31" s="93">
        <f t="shared" si="53"/>
        <v>0.36954614772129168</v>
      </c>
      <c r="Q31" s="92">
        <f t="shared" si="53"/>
        <v>0.38497209102619145</v>
      </c>
      <c r="R31" s="92">
        <f t="shared" si="53"/>
        <v>0.39567471245747615</v>
      </c>
      <c r="S31" s="92">
        <f t="shared" si="53"/>
        <v>0.3852747525777464</v>
      </c>
      <c r="T31" s="95">
        <f t="shared" si="53"/>
        <v>0.33759914172956829</v>
      </c>
      <c r="U31" s="96">
        <f t="shared" si="53"/>
        <v>0.37515015779293487</v>
      </c>
      <c r="V31" s="95">
        <f t="shared" si="53"/>
        <v>0.35807952622673433</v>
      </c>
      <c r="W31" s="95">
        <f t="shared" si="53"/>
        <v>0.3827418232428671</v>
      </c>
      <c r="X31" s="97">
        <f t="shared" si="53"/>
        <v>0.4007873356227491</v>
      </c>
      <c r="Y31" s="97">
        <f t="shared" si="53"/>
        <v>0.35592284328034396</v>
      </c>
      <c r="Z31" s="96">
        <f t="shared" si="53"/>
        <v>0.37419063084544396</v>
      </c>
      <c r="AA31" s="95">
        <f t="shared" si="53"/>
        <v>0.38914008205643491</v>
      </c>
      <c r="AB31" s="95">
        <f t="shared" si="53"/>
        <v>0.39017773998947319</v>
      </c>
      <c r="AC31" s="95">
        <f t="shared" si="53"/>
        <v>0.35597473754653058</v>
      </c>
      <c r="AD31" s="95">
        <f t="shared" si="53"/>
        <v>0.33836073200992561</v>
      </c>
      <c r="AE31" s="96">
        <f t="shared" si="53"/>
        <v>0.36800765114054906</v>
      </c>
      <c r="AF31" s="95">
        <f t="shared" si="53"/>
        <v>0.3892065912653026</v>
      </c>
      <c r="AG31" s="95" t="e">
        <f t="shared" si="53"/>
        <v>#DIV/0!</v>
      </c>
      <c r="AH31" s="95" t="e">
        <f t="shared" si="53"/>
        <v>#DIV/0!</v>
      </c>
      <c r="AI31" s="97" t="e">
        <f t="shared" si="53"/>
        <v>#DIV/0!</v>
      </c>
      <c r="AJ31" s="96">
        <f t="shared" si="53"/>
        <v>0.3892065912653026</v>
      </c>
      <c r="AL31" s="98">
        <f>AL30/AL4</f>
        <v>0.37938531054179631</v>
      </c>
      <c r="AM31" s="95" t="e">
        <f>AM30/AM4</f>
        <v>#DIV/0!</v>
      </c>
      <c r="AN31" s="95" t="e">
        <f>AN30/AN4</f>
        <v>#DIV/0!</v>
      </c>
      <c r="AO31" s="97" t="e">
        <f>AO30/AO4</f>
        <v>#DIV/0!</v>
      </c>
      <c r="AP31" s="96">
        <f>AP30/AP4</f>
        <v>0.37938531054179631</v>
      </c>
    </row>
    <row r="32" spans="1:42" s="47" customFormat="1" ht="20.149999999999999" customHeight="1">
      <c r="A32" s="100"/>
      <c r="B32" s="101"/>
      <c r="C32" s="101"/>
      <c r="D32" s="101"/>
      <c r="E32" s="101"/>
      <c r="F32" s="101"/>
      <c r="G32" s="101"/>
      <c r="H32" s="102"/>
      <c r="I32" s="103"/>
      <c r="J32" s="103"/>
      <c r="K32" s="104"/>
      <c r="L32" s="104"/>
      <c r="M32" s="104"/>
      <c r="N32" s="104"/>
      <c r="O32" s="104"/>
      <c r="P32" s="104"/>
      <c r="Q32" s="104"/>
      <c r="R32" s="104"/>
      <c r="S32" s="104"/>
      <c r="T32" s="2"/>
      <c r="U32" s="2"/>
      <c r="V32" s="2"/>
      <c r="W32" s="2"/>
      <c r="X32" s="105"/>
      <c r="Y32" s="2"/>
      <c r="Z32" s="2"/>
      <c r="AA32" s="2"/>
      <c r="AB32" s="2"/>
      <c r="AC32" s="14"/>
      <c r="AD32" s="14"/>
      <c r="AE32" s="14"/>
      <c r="AF32" s="2"/>
      <c r="AG32" s="2"/>
      <c r="AH32" s="105"/>
      <c r="AI32" s="2"/>
      <c r="AJ32" s="2"/>
      <c r="AK32" s="14"/>
      <c r="AL32" s="2"/>
      <c r="AM32" s="2"/>
      <c r="AN32" s="105"/>
      <c r="AO32" s="2"/>
      <c r="AP32" s="2"/>
    </row>
    <row r="33" spans="1:42" ht="15" customHeight="1">
      <c r="A33" s="106" t="s">
        <v>40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T33" s="2"/>
      <c r="U33" s="2"/>
      <c r="V33" s="2"/>
      <c r="W33" s="2"/>
      <c r="X33" s="105"/>
      <c r="Y33" s="2"/>
      <c r="Z33" s="2"/>
      <c r="AA33" s="2"/>
      <c r="AB33" s="2"/>
      <c r="AC33" s="104"/>
      <c r="AD33" s="104"/>
      <c r="AE33" s="104"/>
      <c r="AF33" s="14"/>
      <c r="AG33" s="7"/>
      <c r="AH33" s="99"/>
      <c r="AI33" s="7"/>
      <c r="AJ33" s="7"/>
      <c r="AK33" s="14"/>
      <c r="AL33" s="7"/>
      <c r="AM33" s="7"/>
      <c r="AN33" s="99"/>
      <c r="AO33" s="7"/>
      <c r="AP33" s="7"/>
    </row>
    <row r="34" spans="1:42" s="104" customFormat="1" ht="52">
      <c r="A34" s="107" t="s">
        <v>41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T34" s="2"/>
      <c r="U34" s="2"/>
      <c r="V34" s="2"/>
      <c r="W34" s="2"/>
      <c r="X34" s="105"/>
      <c r="Y34" s="2"/>
      <c r="Z34" s="2"/>
      <c r="AA34" s="2"/>
      <c r="AB34" s="2"/>
      <c r="AG34" s="2"/>
      <c r="AH34" s="105"/>
      <c r="AI34" s="2"/>
      <c r="AJ34" s="2"/>
      <c r="AL34" s="107"/>
      <c r="AM34" s="107"/>
      <c r="AN34" s="107"/>
      <c r="AO34" s="107"/>
      <c r="AP34" s="107"/>
    </row>
    <row r="35" spans="1:42" s="104" customFormat="1" ht="50.15" customHeight="1">
      <c r="A35" s="107" t="s">
        <v>42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S35" s="2"/>
      <c r="T35" s="2"/>
      <c r="U35" s="2"/>
      <c r="V35" s="2"/>
      <c r="W35" s="105"/>
      <c r="X35" s="2"/>
      <c r="Y35" s="2"/>
      <c r="Z35" s="2"/>
      <c r="AA35" s="2"/>
      <c r="AE35" s="2"/>
      <c r="AG35" s="2"/>
      <c r="AH35" s="105"/>
      <c r="AI35" s="2"/>
      <c r="AJ35" s="2"/>
      <c r="AL35" s="107"/>
      <c r="AM35" s="107"/>
      <c r="AN35" s="107"/>
      <c r="AO35" s="107"/>
      <c r="AP35" s="107"/>
    </row>
    <row r="36" spans="1:42" s="104" customFormat="1" ht="40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4"/>
      <c r="O36" s="14"/>
      <c r="P36" s="14"/>
      <c r="Q36" s="14"/>
      <c r="R36" s="14"/>
      <c r="S36" s="14"/>
      <c r="T36" s="7"/>
      <c r="U36" s="7"/>
      <c r="V36" s="7"/>
      <c r="W36" s="7"/>
      <c r="X36" s="99"/>
      <c r="Y36" s="7"/>
      <c r="Z36" s="7"/>
      <c r="AA36" s="7"/>
      <c r="AB36" s="7"/>
      <c r="AC36" s="14"/>
      <c r="AD36" s="14"/>
      <c r="AE36" s="14"/>
      <c r="AF36" s="2"/>
      <c r="AG36" s="105"/>
      <c r="AH36" s="2"/>
      <c r="AI36" s="2"/>
      <c r="AK36" s="107"/>
      <c r="AL36" s="107"/>
      <c r="AM36" s="107"/>
      <c r="AN36" s="107"/>
      <c r="AO36" s="107"/>
    </row>
    <row r="37" spans="1:42" ht="15" customHeight="1">
      <c r="A37" s="101"/>
      <c r="B37" s="101"/>
      <c r="C37" s="101"/>
      <c r="D37" s="101"/>
      <c r="E37" s="101"/>
      <c r="F37" s="101"/>
      <c r="G37" s="101"/>
      <c r="H37" s="102"/>
      <c r="I37" s="103"/>
      <c r="T37" s="2"/>
      <c r="U37" s="2"/>
      <c r="V37" s="2"/>
      <c r="W37" s="2"/>
      <c r="X37" s="105"/>
      <c r="Y37" s="2"/>
      <c r="Z37" s="2"/>
      <c r="AA37" s="2"/>
      <c r="AB37" s="2"/>
      <c r="AF37" s="2"/>
      <c r="AG37" s="2"/>
      <c r="AH37" s="105"/>
      <c r="AI37" s="2"/>
      <c r="AJ37" s="2"/>
      <c r="AK37" s="14"/>
      <c r="AL37" s="2"/>
      <c r="AM37" s="2"/>
      <c r="AN37" s="105"/>
      <c r="AO37" s="2"/>
      <c r="AP37" s="2"/>
    </row>
    <row r="38" spans="1:42" ht="1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4"/>
      <c r="O38" s="14"/>
      <c r="P38" s="14"/>
      <c r="Q38" s="14"/>
      <c r="R38" s="14"/>
      <c r="S38" s="14"/>
      <c r="T38" s="7"/>
      <c r="U38" s="7"/>
      <c r="V38" s="7"/>
      <c r="W38" s="7"/>
      <c r="X38" s="99"/>
      <c r="Y38" s="7"/>
      <c r="Z38" s="7"/>
      <c r="AA38" s="7"/>
      <c r="AB38" s="7"/>
      <c r="AF38" s="7"/>
      <c r="AG38" s="7"/>
      <c r="AH38" s="99"/>
      <c r="AI38" s="7"/>
      <c r="AJ38" s="7"/>
      <c r="AK38" s="14"/>
      <c r="AL38" s="7"/>
      <c r="AM38" s="7"/>
      <c r="AN38" s="99"/>
      <c r="AO38" s="7"/>
      <c r="AP38" s="7"/>
    </row>
    <row r="39" spans="1:42" ht="15" customHeight="1">
      <c r="A39" s="100"/>
      <c r="B39" s="101"/>
      <c r="C39" s="101"/>
      <c r="D39" s="101"/>
      <c r="E39" s="101"/>
      <c r="F39" s="101"/>
      <c r="G39" s="101"/>
      <c r="H39" s="102"/>
      <c r="I39" s="103"/>
      <c r="T39" s="2"/>
      <c r="U39" s="2"/>
      <c r="V39" s="2"/>
      <c r="W39" s="2"/>
      <c r="X39" s="105"/>
      <c r="Y39" s="2"/>
      <c r="Z39" s="2"/>
      <c r="AA39" s="2"/>
      <c r="AB39" s="2"/>
      <c r="AF39" s="2"/>
      <c r="AG39" s="2"/>
      <c r="AH39" s="105"/>
      <c r="AI39" s="2"/>
      <c r="AJ39" s="2"/>
      <c r="AK39" s="14"/>
      <c r="AL39" s="2"/>
      <c r="AM39" s="2"/>
      <c r="AN39" s="105"/>
      <c r="AO39" s="2"/>
      <c r="AP39" s="2"/>
    </row>
    <row r="40" spans="1:42" ht="15" customHeight="1">
      <c r="A40" s="100"/>
      <c r="B40" s="101"/>
      <c r="C40" s="101"/>
      <c r="D40" s="101"/>
      <c r="E40" s="101"/>
      <c r="F40" s="101"/>
      <c r="G40" s="101"/>
      <c r="H40" s="102"/>
      <c r="I40" s="103"/>
      <c r="T40" s="2"/>
      <c r="U40" s="2"/>
      <c r="V40" s="2"/>
      <c r="W40" s="2"/>
      <c r="X40" s="105"/>
      <c r="Y40" s="2"/>
      <c r="Z40" s="2"/>
      <c r="AA40" s="2"/>
      <c r="AB40" s="2"/>
      <c r="AF40" s="2"/>
      <c r="AG40" s="2"/>
      <c r="AH40" s="105"/>
      <c r="AI40" s="2"/>
      <c r="AJ40" s="2"/>
      <c r="AK40" s="14"/>
      <c r="AL40" s="2"/>
      <c r="AM40" s="2"/>
      <c r="AN40" s="105"/>
      <c r="AO40" s="2"/>
      <c r="AP40" s="2"/>
    </row>
    <row r="41" spans="1:42" ht="28.5" customHeight="1">
      <c r="A41" s="100"/>
      <c r="B41" s="101"/>
      <c r="C41" s="101"/>
      <c r="D41" s="101"/>
      <c r="E41" s="101"/>
      <c r="F41" s="101"/>
      <c r="G41" s="101"/>
      <c r="H41" s="102"/>
      <c r="I41" s="103"/>
      <c r="T41" s="2"/>
      <c r="U41" s="2"/>
      <c r="V41" s="2"/>
      <c r="W41" s="2"/>
      <c r="X41" s="105"/>
      <c r="Y41" s="2"/>
      <c r="Z41" s="2"/>
      <c r="AA41" s="2"/>
      <c r="AB41" s="2"/>
      <c r="AF41" s="2"/>
      <c r="AG41" s="2"/>
      <c r="AH41" s="105"/>
      <c r="AI41" s="2"/>
      <c r="AJ41" s="2"/>
      <c r="AK41" s="14"/>
      <c r="AL41" s="2"/>
      <c r="AM41" s="2"/>
      <c r="AN41" s="105"/>
      <c r="AO41" s="2"/>
      <c r="AP41" s="2"/>
    </row>
    <row r="42" spans="1:42" ht="28.5" customHeight="1">
      <c r="A42" s="100"/>
      <c r="B42" s="101"/>
      <c r="C42" s="101"/>
      <c r="D42" s="101"/>
      <c r="E42" s="101"/>
      <c r="F42" s="101"/>
      <c r="G42" s="101"/>
      <c r="H42" s="102"/>
      <c r="I42" s="103"/>
      <c r="T42" s="2"/>
      <c r="U42" s="2"/>
      <c r="V42" s="2"/>
      <c r="W42" s="2"/>
      <c r="X42" s="105"/>
      <c r="Y42" s="2"/>
      <c r="Z42" s="2"/>
      <c r="AA42" s="2"/>
      <c r="AB42" s="2"/>
      <c r="AF42" s="2"/>
      <c r="AG42" s="2"/>
      <c r="AH42" s="105"/>
      <c r="AI42" s="2"/>
      <c r="AJ42" s="2"/>
      <c r="AK42" s="14"/>
      <c r="AL42" s="2"/>
      <c r="AM42" s="2"/>
      <c r="AN42" s="105"/>
      <c r="AO42" s="2"/>
      <c r="AP42" s="2"/>
    </row>
    <row r="43" spans="1:42" ht="28.5" customHeight="1">
      <c r="A43" s="100"/>
      <c r="B43" s="101"/>
      <c r="C43" s="101"/>
      <c r="D43" s="101"/>
      <c r="E43" s="101"/>
      <c r="F43" s="101"/>
      <c r="G43" s="101"/>
      <c r="H43" s="102"/>
      <c r="I43" s="103"/>
      <c r="T43" s="2"/>
      <c r="U43" s="2"/>
      <c r="V43" s="2"/>
      <c r="W43" s="2"/>
      <c r="X43" s="105"/>
      <c r="Y43" s="2"/>
      <c r="Z43" s="2"/>
      <c r="AA43" s="2"/>
      <c r="AB43" s="2"/>
      <c r="AF43" s="2"/>
      <c r="AG43" s="2"/>
      <c r="AH43" s="105"/>
      <c r="AI43" s="2"/>
      <c r="AJ43" s="2"/>
      <c r="AK43" s="14"/>
      <c r="AL43" s="2"/>
      <c r="AM43" s="2"/>
      <c r="AN43" s="105"/>
      <c r="AO43" s="2"/>
      <c r="AP43" s="2"/>
    </row>
    <row r="44" spans="1:42" ht="28.5" customHeight="1">
      <c r="A44" s="100"/>
      <c r="B44" s="101"/>
      <c r="C44" s="101"/>
      <c r="D44" s="101"/>
      <c r="E44" s="101"/>
      <c r="F44" s="101"/>
      <c r="G44" s="101"/>
      <c r="H44" s="102"/>
      <c r="I44" s="103"/>
      <c r="T44" s="2"/>
      <c r="U44" s="2"/>
      <c r="V44" s="2"/>
      <c r="W44" s="2"/>
      <c r="X44" s="105"/>
      <c r="Y44" s="2"/>
      <c r="Z44" s="2"/>
      <c r="AA44" s="2"/>
      <c r="AB44" s="2"/>
      <c r="AF44" s="2"/>
      <c r="AG44" s="2"/>
      <c r="AH44" s="105"/>
      <c r="AI44" s="2"/>
      <c r="AJ44" s="2"/>
      <c r="AK44" s="14"/>
      <c r="AL44" s="2"/>
      <c r="AM44" s="2"/>
      <c r="AN44" s="105"/>
      <c r="AO44" s="2"/>
      <c r="AP44" s="2"/>
    </row>
    <row r="45" spans="1:42" ht="28.5" customHeight="1">
      <c r="A45" s="100"/>
      <c r="B45" s="101"/>
      <c r="C45" s="101"/>
      <c r="D45" s="101"/>
      <c r="E45" s="101"/>
      <c r="F45" s="101"/>
      <c r="G45" s="101"/>
      <c r="H45" s="102"/>
      <c r="I45" s="103"/>
      <c r="T45" s="2"/>
      <c r="U45" s="2"/>
      <c r="V45" s="2"/>
      <c r="W45" s="2"/>
      <c r="X45" s="105"/>
      <c r="Y45" s="2"/>
      <c r="Z45" s="2"/>
      <c r="AA45" s="2"/>
      <c r="AB45" s="2"/>
      <c r="AF45" s="2"/>
      <c r="AG45" s="2"/>
      <c r="AH45" s="105"/>
      <c r="AI45" s="2"/>
      <c r="AJ45" s="2"/>
      <c r="AK45" s="14"/>
      <c r="AL45" s="2"/>
      <c r="AM45" s="2"/>
      <c r="AN45" s="105"/>
      <c r="AO45" s="2"/>
      <c r="AP45" s="2"/>
    </row>
    <row r="46" spans="1:42" ht="28.5" customHeight="1">
      <c r="A46" s="100"/>
      <c r="B46" s="101"/>
      <c r="C46" s="101"/>
      <c r="D46" s="101"/>
      <c r="E46" s="101"/>
      <c r="F46" s="101"/>
      <c r="G46" s="101"/>
      <c r="H46" s="102"/>
      <c r="I46" s="103"/>
      <c r="T46" s="2"/>
      <c r="U46" s="2"/>
      <c r="V46" s="2"/>
      <c r="W46" s="2"/>
      <c r="X46" s="105"/>
      <c r="Y46" s="2"/>
      <c r="Z46" s="2"/>
      <c r="AA46" s="2"/>
      <c r="AB46" s="2"/>
      <c r="AF46" s="2"/>
      <c r="AG46" s="2"/>
      <c r="AH46" s="105"/>
      <c r="AI46" s="2"/>
      <c r="AJ46" s="2"/>
      <c r="AK46" s="14"/>
      <c r="AL46" s="2"/>
      <c r="AM46" s="2"/>
      <c r="AN46" s="105"/>
      <c r="AO46" s="2"/>
      <c r="AP46" s="2"/>
    </row>
    <row r="47" spans="1:42" ht="28.5" customHeight="1">
      <c r="A47" s="100"/>
      <c r="B47" s="101"/>
      <c r="C47" s="101"/>
      <c r="D47" s="101"/>
      <c r="E47" s="101"/>
      <c r="F47" s="101"/>
      <c r="G47" s="101"/>
      <c r="H47" s="102"/>
      <c r="I47" s="103"/>
      <c r="T47" s="2"/>
      <c r="U47" s="2"/>
      <c r="V47" s="2"/>
      <c r="W47" s="2"/>
      <c r="X47" s="105"/>
      <c r="Y47" s="2"/>
      <c r="Z47" s="2"/>
      <c r="AA47" s="2"/>
      <c r="AB47" s="2"/>
      <c r="AF47" s="2"/>
      <c r="AG47" s="2"/>
      <c r="AH47" s="105"/>
      <c r="AI47" s="2"/>
      <c r="AJ47" s="2"/>
      <c r="AK47" s="14"/>
      <c r="AL47" s="2"/>
      <c r="AM47" s="2"/>
      <c r="AN47" s="105"/>
      <c r="AO47" s="2"/>
      <c r="AP47" s="2"/>
    </row>
    <row r="48" spans="1:42" ht="28.5" customHeight="1">
      <c r="A48" s="100"/>
      <c r="B48" s="101"/>
      <c r="C48" s="101"/>
      <c r="D48" s="101"/>
      <c r="E48" s="101"/>
      <c r="F48" s="101"/>
      <c r="G48" s="101"/>
      <c r="H48" s="102"/>
      <c r="I48" s="103"/>
      <c r="T48" s="2"/>
      <c r="U48" s="2"/>
      <c r="V48" s="2"/>
      <c r="W48" s="2"/>
      <c r="X48" s="105"/>
      <c r="Y48" s="2"/>
      <c r="Z48" s="2"/>
      <c r="AA48" s="2"/>
      <c r="AB48" s="2"/>
      <c r="AF48" s="2"/>
      <c r="AG48" s="2"/>
      <c r="AH48" s="105"/>
      <c r="AI48" s="2"/>
      <c r="AJ48" s="2"/>
      <c r="AK48" s="14"/>
      <c r="AL48" s="2"/>
      <c r="AM48" s="2"/>
      <c r="AN48" s="105"/>
      <c r="AO48" s="2"/>
      <c r="AP48" s="2"/>
    </row>
    <row r="49" spans="1:37" ht="28.5" customHeight="1">
      <c r="A49" s="100"/>
      <c r="B49" s="101"/>
      <c r="C49" s="101"/>
      <c r="D49" s="101"/>
      <c r="E49" s="101"/>
      <c r="F49" s="101"/>
      <c r="G49" s="101"/>
      <c r="H49" s="102"/>
      <c r="I49" s="103"/>
      <c r="AK49" s="14"/>
    </row>
    <row r="50" spans="1:37" ht="28.5" customHeight="1">
      <c r="AK50" s="14"/>
    </row>
    <row r="51" spans="1:37" ht="28.5" customHeight="1">
      <c r="AK51" s="14"/>
    </row>
    <row r="52" spans="1:37" ht="28.5" customHeight="1">
      <c r="AK52" s="14"/>
    </row>
  </sheetData>
  <mergeCells count="10">
    <mergeCell ref="V2:Z2"/>
    <mergeCell ref="AA2:AE2"/>
    <mergeCell ref="AF2:AJ2"/>
    <mergeCell ref="AL2:AP2"/>
    <mergeCell ref="A36:M36"/>
    <mergeCell ref="A38:M38"/>
    <mergeCell ref="B2:F2"/>
    <mergeCell ref="G2:K2"/>
    <mergeCell ref="L2:P2"/>
    <mergeCell ref="Q2:U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Rach. zysków i strat-nowy układ</vt:lpstr>
      <vt:lpstr>'Rach. zysków i strat-nowy układ'!Obszar_wydruku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2018-05-10T07:23:04Z</dcterms:created>
  <dcterms:modified xsi:type="dcterms:W3CDTF">2018-05-10T07:25:19Z</dcterms:modified>
</cp:coreProperties>
</file>